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Z:\Organisation\Formulare\03 6.FP\01 Änderung TLVwA\Extern\Nachweise für Teilnehmende\"/>
    </mc:Choice>
  </mc:AlternateContent>
  <bookViews>
    <workbookView xWindow="-15" yWindow="-15" windowWidth="14400" windowHeight="11640" tabRatio="849" activeTab="1"/>
  </bookViews>
  <sheets>
    <sheet name="Änderungsdoku" sheetId="192" r:id="rId1"/>
    <sheet name="Hinweise" sheetId="193" r:id="rId2"/>
    <sheet name="Teilnahmeliste" sheetId="53" r:id="rId3"/>
    <sheet name="Katalog BDKS" sheetId="195" state="hidden" r:id="rId4"/>
    <sheet name="Kataloge" sheetId="196" state="hidden" r:id="rId5"/>
  </sheets>
  <definedNames>
    <definedName name="_xlnm._FilterDatabase" localSheetId="2" hidden="1">Teilnahmeliste!#REF!</definedName>
    <definedName name="Auswahl">Kataloge!$A$1:$A$2</definedName>
    <definedName name="BDKS" localSheetId="4">Kataloge!#REF!</definedName>
    <definedName name="BDKS">'Katalog BDKS'!$A$1:$C$124</definedName>
    <definedName name="Berufsgruppe" localSheetId="4">Kataloge!#REF!</definedName>
    <definedName name="Berufsgruppe">'Katalog BDKS'!$A$1:$A$124</definedName>
    <definedName name="Berufsgruppe_lang" localSheetId="4">Kataloge!#REF!</definedName>
    <definedName name="Berufsgruppe_lang">'Katalog BDKS'!$B$2:$B$124</definedName>
    <definedName name="_xlnm.Print_Area" localSheetId="0">Änderungsdoku!$A:$C</definedName>
    <definedName name="_xlnm.Print_Area" localSheetId="1">Hinweise!$A$1:$H$44</definedName>
    <definedName name="_xlnm.Print_Area" localSheetId="2">Teilnahmeliste!$A$2:$AB$53</definedName>
    <definedName name="_xlnm.Print_Titles" localSheetId="0">Änderungsdoku!$7:$7</definedName>
    <definedName name="Grund">Kataloge!$B$1:$B$3</definedName>
  </definedNames>
  <calcPr calcId="162913"/>
</workbook>
</file>

<file path=xl/calcChain.xml><?xml version="1.0" encoding="utf-8"?>
<calcChain xmlns="http://schemas.openxmlformats.org/spreadsheetml/2006/main">
  <c r="A4" i="53" l="1"/>
  <c r="A8" i="193"/>
  <c r="A4" i="192"/>
  <c r="A22" i="53" l="1"/>
  <c r="A24" i="53"/>
  <c r="A26" i="53"/>
  <c r="A28" i="53"/>
  <c r="A30" i="53"/>
  <c r="A32" i="53"/>
  <c r="A34" i="53"/>
  <c r="A36" i="53"/>
  <c r="A38" i="53"/>
  <c r="A20" i="53"/>
  <c r="D10" i="53" l="1"/>
  <c r="AB16" i="53" l="1"/>
  <c r="W16" i="53"/>
  <c r="R16" i="53"/>
  <c r="M16" i="53"/>
  <c r="H16" i="53"/>
  <c r="L16" i="53" l="1"/>
  <c r="M18" i="53" l="1"/>
  <c r="J18" i="53"/>
  <c r="J40" i="53" s="1"/>
  <c r="I18" i="53"/>
  <c r="I40" i="53" s="1"/>
  <c r="K18" i="53"/>
  <c r="K40" i="53" s="1"/>
  <c r="A7" i="193" l="1"/>
  <c r="A6" i="193"/>
  <c r="G16" i="53" l="1"/>
  <c r="AA16" i="53" l="1"/>
  <c r="V16" i="53"/>
  <c r="Q16" i="53"/>
  <c r="P18" i="53" l="1"/>
  <c r="P40" i="53" s="1"/>
  <c r="N18" i="53"/>
  <c r="N40" i="53" s="1"/>
  <c r="O18" i="53"/>
  <c r="O40" i="53" s="1"/>
  <c r="R18" i="53"/>
  <c r="W18" i="53"/>
  <c r="S18" i="53"/>
  <c r="S40" i="53" s="1"/>
  <c r="U18" i="53"/>
  <c r="U40" i="53" s="1"/>
  <c r="T18" i="53"/>
  <c r="T40" i="53" s="1"/>
  <c r="X18" i="53"/>
  <c r="X40" i="53" s="1"/>
  <c r="Z18" i="53"/>
  <c r="Z40" i="53" s="1"/>
  <c r="Y18" i="53"/>
  <c r="Y40" i="53" s="1"/>
  <c r="AB18" i="53"/>
  <c r="AB6" i="53"/>
  <c r="F18" i="53" l="1"/>
  <c r="F40" i="53" s="1"/>
  <c r="E18" i="53"/>
  <c r="E40" i="53" s="1"/>
  <c r="D18" i="53"/>
  <c r="D40" i="53" s="1"/>
  <c r="H18" i="53"/>
  <c r="A2" i="53"/>
  <c r="H49" i="53" l="1"/>
  <c r="A3" i="53"/>
</calcChain>
</file>

<file path=xl/sharedStrings.xml><?xml version="1.0" encoding="utf-8"?>
<sst xmlns="http://schemas.openxmlformats.org/spreadsheetml/2006/main" count="338" uniqueCount="327">
  <si>
    <t>Änderungsdokumentation</t>
  </si>
  <si>
    <t>Version</t>
  </si>
  <si>
    <t>Datum</t>
  </si>
  <si>
    <t>Beschreibung der Änderung</t>
  </si>
  <si>
    <t>V 1.0</t>
  </si>
  <si>
    <t>Aktenzeichen</t>
  </si>
  <si>
    <t>Ersterstellung</t>
  </si>
  <si>
    <t>Zuwendungsempfänger:in</t>
  </si>
  <si>
    <t>Bitte den Namen zusätzlich in Druckbuchstaben angeben!</t>
  </si>
  <si>
    <t>Für die Darstellung der laufenden</t>
  </si>
  <si>
    <t xml:space="preserve">Blattnummer </t>
  </si>
  <si>
    <t>lfd.
Nr.</t>
  </si>
  <si>
    <t>Fachkräfte/Weiterbildung - Anpassungsqualifizierung (FABEQ)</t>
  </si>
  <si>
    <t>Teilnahmeliste (wöchentlich)</t>
  </si>
  <si>
    <t>Hinweise zur</t>
  </si>
  <si>
    <t>Berufsgruppe/Berufsgattung</t>
  </si>
  <si>
    <t>Bitte auswählen!</t>
  </si>
  <si>
    <t>11**1</t>
  </si>
  <si>
    <t>Modul-/Kursbezeichnung</t>
  </si>
  <si>
    <t>Präsenz</t>
  </si>
  <si>
    <t>K</t>
  </si>
  <si>
    <t>U</t>
  </si>
  <si>
    <t>S</t>
  </si>
  <si>
    <t>Gesamtstunden pro Tag</t>
  </si>
  <si>
    <t>12**2</t>
  </si>
  <si>
    <t>Online</t>
  </si>
  <si>
    <t>vom</t>
  </si>
  <si>
    <t>bis</t>
  </si>
  <si>
    <t>(Bestätigung der Angaben der Teilnehmenden)</t>
  </si>
  <si>
    <t>Unterschrift</t>
  </si>
  <si>
    <t>K = Krankheit</t>
  </si>
  <si>
    <t>U = Urlaub</t>
  </si>
  <si>
    <t>S = sonstiger Grund</t>
  </si>
  <si>
    <t>Mit der täglichen Unterschrift bestätigt der Teilnehmende, dass er die Weiterbildung während der regulären Arbeitszeit bzw. während der Kurzarbeit absolviert hat.</t>
  </si>
  <si>
    <t>abrechnungsfähige Stunden</t>
  </si>
  <si>
    <t>Für K (Krankheit) und U (Urlaub) verbleiben die Nachweise bzw. Erklärungen</t>
  </si>
  <si>
    <t>des Arbeitgebers für Prüfzwecke bei/m Zuwendungsempfänger:in.</t>
  </si>
  <si>
    <t>S (sonstiger Grund) zählt nicht als begründete, abrechenbare Fehlzeit!</t>
  </si>
  <si>
    <t>Hinweise</t>
  </si>
  <si>
    <r>
      <t xml:space="preserve">Art des Kurses
</t>
    </r>
    <r>
      <rPr>
        <i/>
        <sz val="8"/>
        <color rgb="FF0070C0"/>
        <rFont val="Arial"/>
        <family val="2"/>
      </rPr>
      <t>Bitte auswählen!</t>
    </r>
  </si>
  <si>
    <t>Zeitraum dieser Teilnahmeliste</t>
  </si>
  <si>
    <t>Erläuterung zum Abwesenheitsgrund</t>
  </si>
  <si>
    <t>Schwellenwert_4</t>
  </si>
  <si>
    <t>22**2</t>
  </si>
  <si>
    <t>27**3</t>
  </si>
  <si>
    <t xml:space="preserve"> </t>
  </si>
  <si>
    <t>Land-, Tier-, Forstwirtschaftsberufe [Helfer]</t>
  </si>
  <si>
    <t>11**2</t>
  </si>
  <si>
    <t>Land-, Tier-, Forstwirtschaftsberufe [Fachkraft]</t>
  </si>
  <si>
    <t>11712</t>
  </si>
  <si>
    <t>Baumpfleger - Kletterer [Fachkraft]</t>
  </si>
  <si>
    <t>12**1</t>
  </si>
  <si>
    <t>Gartenbauberufe, Floristik [Helfer]</t>
  </si>
  <si>
    <t>Gartenbauberufe, Floristik [Fachkraft]</t>
  </si>
  <si>
    <t>12142</t>
  </si>
  <si>
    <t>Facharbeiter Forstwirtschaft - Kletterer [Fachkraft]</t>
  </si>
  <si>
    <t>22**1</t>
  </si>
  <si>
    <t>Kunststoff- und Holzherstellung, -verarbeitung [Helfer]</t>
  </si>
  <si>
    <t>Kunststoff- und Holzherstellung, -verarbeitung [Fachkraft]</t>
  </si>
  <si>
    <t>232*2</t>
  </si>
  <si>
    <t>Technische Mediengestaltung [Fachkraft]</t>
  </si>
  <si>
    <t>232*3</t>
  </si>
  <si>
    <t>Technische Mediengestaltung [Spezialist]</t>
  </si>
  <si>
    <t>232*4</t>
  </si>
  <si>
    <t>Technische Mediengestaltung [Experte]</t>
  </si>
  <si>
    <t>24**1</t>
  </si>
  <si>
    <t>Metallerzeugung, Metallbearbeitung, Metallbau [Helfer]</t>
  </si>
  <si>
    <t>24**2</t>
  </si>
  <si>
    <t>Metallerzeugung, Metallbearbeitung, Metallbau [Fachkraft]</t>
  </si>
  <si>
    <t>24**3</t>
  </si>
  <si>
    <t>Metallerzeugung, Metallbearbeitung, Metallbau [Spezialist]</t>
  </si>
  <si>
    <t>24233</t>
  </si>
  <si>
    <t>Spanende Metallbearbeitung [Spezialist]</t>
  </si>
  <si>
    <t>24422</t>
  </si>
  <si>
    <t>Schweiß-, Verbindungstechnik [Fachkraft]</t>
  </si>
  <si>
    <t>24422_G</t>
  </si>
  <si>
    <t>Gasschweißen (G) [Fachkraft]</t>
  </si>
  <si>
    <t>24422_E</t>
  </si>
  <si>
    <t>Lichtbogenhandschweißen (E) [Fachkraft]</t>
  </si>
  <si>
    <t>24422_WIG_St</t>
  </si>
  <si>
    <t>Wolfram-Inertgasschweißen (WIG) - Werkstoff Stahl (St) [Fachkraft]</t>
  </si>
  <si>
    <t>24422_WIG_CrNi</t>
  </si>
  <si>
    <t>Wolfram-Inertgasschweißen (WIG) - Werkstoff Chrom/Nickel (CrNi) [Fachkraft]</t>
  </si>
  <si>
    <t>24422_WIG_Al</t>
  </si>
  <si>
    <t>Wolfram-Inertgasschweißen (WIG) - Werkstoff Aluminium (Al) [Fachkraft]</t>
  </si>
  <si>
    <t>24422_WIG_Cu</t>
  </si>
  <si>
    <t>Wolfram-Inertgasschweißen (WIG) - Werkstoff Kupfer (Cu) [Fachkraft]</t>
  </si>
  <si>
    <t>24422_MSG_St</t>
  </si>
  <si>
    <t>Metallschutzgasschweißen Metallaktivgas (MAG), Metallinertgas (MIG) - Werkstoff Stahl (St) [Fachkraft]</t>
  </si>
  <si>
    <t>24422_MSG_CrNi</t>
  </si>
  <si>
    <t>Metallschutzgasschweißen Metallaktivgas (MAG), Metallinertgas (MIG) - Werkstoff Chrom/Nickel (CrNi) [Fachkraft]</t>
  </si>
  <si>
    <t>24422_MSG_Al</t>
  </si>
  <si>
    <t>Metallschutzgasschweißen Metallaktivgas (MAG), Metallinertgas (MIG) - Werkstoff Aluminium (Al) [Fachkraft]</t>
  </si>
  <si>
    <t>24422_B</t>
  </si>
  <si>
    <t>Brennschneiden [Fachkraft]</t>
  </si>
  <si>
    <t>24422_S</t>
  </si>
  <si>
    <t>Sonstige Verfahren der Schweiß-, Verbindungstechnik [Fachkraft]</t>
  </si>
  <si>
    <t>24423</t>
  </si>
  <si>
    <t>Schweiß-, Verbindungstechnik [Spezialist]</t>
  </si>
  <si>
    <t>24424</t>
  </si>
  <si>
    <t>Schweiß-, Verbindungstechnik [Experte]</t>
  </si>
  <si>
    <t>25**1</t>
  </si>
  <si>
    <t>Maschinen- und Fahrzeugtechnikberufe [Helfer]</t>
  </si>
  <si>
    <t>25**2</t>
  </si>
  <si>
    <t>Maschinen- und Fahrzeugtechnikberufe [Fachkraft]</t>
  </si>
  <si>
    <t>25**3</t>
  </si>
  <si>
    <t>Maschinen- und Fahrzeugtechnikberufe [Spezialist]</t>
  </si>
  <si>
    <t>25**4</t>
  </si>
  <si>
    <t>Maschinen- und Fahrzeugtechnikberufe [Experte]</t>
  </si>
  <si>
    <t>26**2</t>
  </si>
  <si>
    <t>Mechatronik-, Energie- und Elektroberufe [Fachkraft]</t>
  </si>
  <si>
    <t>26**3</t>
  </si>
  <si>
    <t>Mechatronik-, Energie- und Elektroberufe [Spezialist]</t>
  </si>
  <si>
    <t>26**4</t>
  </si>
  <si>
    <t>Mechatronik-, Energie- und Elektroberufe [Experte]</t>
  </si>
  <si>
    <t>26234</t>
  </si>
  <si>
    <t>Energie-, Kraftwerkstechnik [Experte]</t>
  </si>
  <si>
    <t>27**2</t>
  </si>
  <si>
    <t>Technisches Zeichnen, Konstruktion, Modellbau [Fachkraft]</t>
  </si>
  <si>
    <t>Konstruktions- und Gerätebau, technische Qualitätssicherung [Spezialist]</t>
  </si>
  <si>
    <t>27**4</t>
  </si>
  <si>
    <t>Konstruktions- und Gerätebau, technische Qualitätssicherung [Experte]</t>
  </si>
  <si>
    <t>28**1</t>
  </si>
  <si>
    <t>Textil- und Lederberufe [Helfer]</t>
  </si>
  <si>
    <t>28**2</t>
  </si>
  <si>
    <t>Textil- und Lederberufe [Fachkraft]</t>
  </si>
  <si>
    <t>28**3</t>
  </si>
  <si>
    <t>Textil- und Lederberufe [Spezialist]</t>
  </si>
  <si>
    <t>28**4</t>
  </si>
  <si>
    <t>Textil- und Lederberufe [Experte]</t>
  </si>
  <si>
    <t>29**1</t>
  </si>
  <si>
    <t>Lebensmittelherstellung und -verarbeitung [Helfer]</t>
  </si>
  <si>
    <t>29**2</t>
  </si>
  <si>
    <t>Lebensmittelherstellung und -verarbeitung [Fachkraft]</t>
  </si>
  <si>
    <t>32**1</t>
  </si>
  <si>
    <t>Hoch- und Tiefbauberufe [Helfer]</t>
  </si>
  <si>
    <t>32**2</t>
  </si>
  <si>
    <t>Hoch- und Tiefbauberufe [Fachkraft]</t>
  </si>
  <si>
    <t>32162</t>
  </si>
  <si>
    <t>Industriekletterer [Fachkraft]</t>
  </si>
  <si>
    <t>33**1</t>
  </si>
  <si>
    <t>(Innen-) Ausbauberufe [Helfer]</t>
  </si>
  <si>
    <t>33**2</t>
  </si>
  <si>
    <t>(Innen-) Ausbauberufe [Fachkraft]</t>
  </si>
  <si>
    <t>34**2</t>
  </si>
  <si>
    <t>Gebäudetechnik und versorgungstechnische Berufe [Fachkraft]</t>
  </si>
  <si>
    <t>3***3</t>
  </si>
  <si>
    <t>Bau, Architektur, Vermessung Gebäudetechnik [Spezialist]</t>
  </si>
  <si>
    <t>3***4</t>
  </si>
  <si>
    <t>Bau, Architektur, Vermessung Gebäudetechnik [Experte]</t>
  </si>
  <si>
    <t>41**1</t>
  </si>
  <si>
    <t>Mathematik-, Biologie-, Physikberufe [Helfer]</t>
  </si>
  <si>
    <t>41**2</t>
  </si>
  <si>
    <t>Mathematik-, Biologie-, Physikberufe [Fachkraft]</t>
  </si>
  <si>
    <t>41**3</t>
  </si>
  <si>
    <t>Mathematik-, Biologie-, Physikberufe [Spezialist]</t>
  </si>
  <si>
    <t>41**4</t>
  </si>
  <si>
    <t>Mathematik-, Biologie-, Physikberufe [Experte]</t>
  </si>
  <si>
    <t>42**3</t>
  </si>
  <si>
    <t>Geologie-, Geographie-, Umweltschutzberufe [Spezialist]</t>
  </si>
  <si>
    <t>42**4</t>
  </si>
  <si>
    <t>Geologie-, Geographie-, Umweltschutzberufe [Experte]</t>
  </si>
  <si>
    <t>43**2</t>
  </si>
  <si>
    <t>Informatik und andere IKT-Berufe [Fachkraft]</t>
  </si>
  <si>
    <t>43**3</t>
  </si>
  <si>
    <t>Informatik und andere IKT-Berufe [Spezialist]</t>
  </si>
  <si>
    <t>43**4</t>
  </si>
  <si>
    <t>Informatik und andere IKT-Berufe [Experte]</t>
  </si>
  <si>
    <t>51**1</t>
  </si>
  <si>
    <t>Verkehr, Logistik (außer Fahrzeugführung) [Helfer]</t>
  </si>
  <si>
    <t>51**2</t>
  </si>
  <si>
    <t>Verkehr, Logistik (außer Fahrzeugführung) [Fachkraft]</t>
  </si>
  <si>
    <t>51**3</t>
  </si>
  <si>
    <t>Verkehr, Logistik (außer Fahrzeugführung) [Spezialist]</t>
  </si>
  <si>
    <t>52202</t>
  </si>
  <si>
    <t>Triebfahrzeugführer Eisenbahnverkehr [Fachkraft]</t>
  </si>
  <si>
    <t>52522</t>
  </si>
  <si>
    <t>Führer von Erdbewegungs- und verwandten Maschinen [Fachkraft]</t>
  </si>
  <si>
    <t>52531</t>
  </si>
  <si>
    <t>Kranführer, Bediener Hebeeinrichtungen [Helfer]</t>
  </si>
  <si>
    <t>52532</t>
  </si>
  <si>
    <t>Kranführer, Bediener Hebeeinrichtungen [Fachkraft]</t>
  </si>
  <si>
    <t>53**2</t>
  </si>
  <si>
    <t>Schutz-, Sicherheits-, Überwachungsberufe [Fachkraft]</t>
  </si>
  <si>
    <t>53**3</t>
  </si>
  <si>
    <t>Schutz-, Sicherheits-, Überwachungsberufe [Spezialist]</t>
  </si>
  <si>
    <t>53**4</t>
  </si>
  <si>
    <t>Schutz-, Sicherheits-, Überwachungsberufe [Experte]</t>
  </si>
  <si>
    <t>54**1</t>
  </si>
  <si>
    <t>Reinigungsberufe [Helfer]</t>
  </si>
  <si>
    <t>54**2</t>
  </si>
  <si>
    <t>Reinigungsberufe [Fachkraft]</t>
  </si>
  <si>
    <t>61**2</t>
  </si>
  <si>
    <t>Einkaufs-, Vertriebs- und Handelsberufe [Fachkraft]</t>
  </si>
  <si>
    <t>61**3</t>
  </si>
  <si>
    <t>Einkaufs-, Vertriebs- und Handelsberufe [Spezialist]</t>
  </si>
  <si>
    <t>62**1</t>
  </si>
  <si>
    <t>Verkaufsberufe [Helfer]</t>
  </si>
  <si>
    <t>62**2</t>
  </si>
  <si>
    <t>Verkaufsberufe [Fachkraft]</t>
  </si>
  <si>
    <t>62**3</t>
  </si>
  <si>
    <t>Verkaufsberufe [Spezialist]</t>
  </si>
  <si>
    <t>63**1</t>
  </si>
  <si>
    <t>Tourismus-, Hotel- und Gaststättenberufe [Helfer]</t>
  </si>
  <si>
    <t>63**2</t>
  </si>
  <si>
    <t>Tourismus-, Hotel- und Gaststättenberufe [Fachkraft]</t>
  </si>
  <si>
    <t>63**3</t>
  </si>
  <si>
    <t>Tourismus-, Hotel- und Gaststättenberufe [Spezialist]</t>
  </si>
  <si>
    <t>71**1</t>
  </si>
  <si>
    <t>Unternehmensorganisation, -strategie, Büro und Sekretariat [Helfer]</t>
  </si>
  <si>
    <t>71**2</t>
  </si>
  <si>
    <t>Unternehmensorganisation, -strategie, Büro und Sekretariat [Fachkraft]</t>
  </si>
  <si>
    <t>71**3</t>
  </si>
  <si>
    <t>Unternehmensorganisation, -strategie, Büro und Sekretariat [Spezialist]</t>
  </si>
  <si>
    <t>71**4</t>
  </si>
  <si>
    <t>Unternehmensorganisation, -strategie, Büro und Sekretariat [Experte]</t>
  </si>
  <si>
    <t>715*2</t>
  </si>
  <si>
    <t>Personalwesen und Personaldienstleistung [Fachkraft]</t>
  </si>
  <si>
    <t>72**2</t>
  </si>
  <si>
    <t>Finanzdienstleistungen, Rechnungswesen, Steuerberatung [Fachkraft]</t>
  </si>
  <si>
    <t>72**3</t>
  </si>
  <si>
    <t>Finanzdienstleistungen, Rechnungswesen, Steuerberatung [Spezialist]</t>
  </si>
  <si>
    <t>72**4</t>
  </si>
  <si>
    <t>Finanzdienstleistungen, Rechnungswesen, Steuerberatung [Experte]</t>
  </si>
  <si>
    <t>73**1</t>
  </si>
  <si>
    <t>Berufe in Recht und Verwaltung [Helfer]</t>
  </si>
  <si>
    <t>73**2</t>
  </si>
  <si>
    <t>Berufe in Recht und Verwaltung [Fachkraft]</t>
  </si>
  <si>
    <t>73**3</t>
  </si>
  <si>
    <t>Berufe in Recht und Verwaltung [Spezialist]</t>
  </si>
  <si>
    <t>81**1</t>
  </si>
  <si>
    <t>Medizinische Gesundheitsberufe [Helfer]</t>
  </si>
  <si>
    <t>81**2</t>
  </si>
  <si>
    <t>Medizinische Gesundheitsberufe [Fachkraft]</t>
  </si>
  <si>
    <t>81**3</t>
  </si>
  <si>
    <t>Medizinische Gesundheitsberufe [Spezialist]</t>
  </si>
  <si>
    <t>81**4</t>
  </si>
  <si>
    <t>Medizinische Gesundheitsberufe [Experte]</t>
  </si>
  <si>
    <t>814*4</t>
  </si>
  <si>
    <t>Human- und Zahnmedizin [Experte]</t>
  </si>
  <si>
    <t>816*4</t>
  </si>
  <si>
    <t>Psychologie, nichtärztliche Psychotherapie [Experte]</t>
  </si>
  <si>
    <t>82**1</t>
  </si>
  <si>
    <t>Nichtmedizinische Gesundheitsberufe, Körperpflege, Medizintechnik [Helfer]</t>
  </si>
  <si>
    <t>82**2</t>
  </si>
  <si>
    <t>Nichtmedizinische Gesundheitsberufe, Körperpflege, Medizintechnik [Fachkraft]</t>
  </si>
  <si>
    <t>82**3</t>
  </si>
  <si>
    <t>Nichtmedizinische Gesundheitsberufe, Körperpflege, Medizintechnik [Spezialist]</t>
  </si>
  <si>
    <t>82**4</t>
  </si>
  <si>
    <t>Nichtmedizinische Gesundheitsberufe, Körperpflege, Medizintechnik [Experte]</t>
  </si>
  <si>
    <t>83**1</t>
  </si>
  <si>
    <t>Erziehung, soziale und hauswirtschaftliche Berufe, Theologie [Helfer]</t>
  </si>
  <si>
    <t>83**2</t>
  </si>
  <si>
    <t>Erziehung, soziale und hauswirtschaftliche Berufe, Theologie [Fachkraft]</t>
  </si>
  <si>
    <t>83**3</t>
  </si>
  <si>
    <t>Erziehung, Sozialarbeit, Heilerziehungspflege [Spezialist]</t>
  </si>
  <si>
    <t>83**4</t>
  </si>
  <si>
    <t>Erziehung, Sozialarbeit, Heilerziehungspflege [Experte]</t>
  </si>
  <si>
    <t>84**3</t>
  </si>
  <si>
    <t>Lehrende und ausbildende Berufe [Spezialist]</t>
  </si>
  <si>
    <t>84**4</t>
  </si>
  <si>
    <t>Lehrende und ausbildende Berufe [Experte]</t>
  </si>
  <si>
    <t>84513</t>
  </si>
  <si>
    <t>Fahrlehrer [Spezialist]</t>
  </si>
  <si>
    <t>91**4</t>
  </si>
  <si>
    <t>Geistes-Gesellschafts-Wirtschaftswissenschaft [Experte]</t>
  </si>
  <si>
    <t>92**2</t>
  </si>
  <si>
    <t>Werbung, Marketing, kaufmännische und redaktionelle Medienberufe [Fachkraft]</t>
  </si>
  <si>
    <t>92**3</t>
  </si>
  <si>
    <t>Werbung, Marketing, kaufmännische und redaktionelle Medienberufe [Spezialist]</t>
  </si>
  <si>
    <t>92**4</t>
  </si>
  <si>
    <t>Werbung, Marketing, kaufmännische und redaktionelle Medienberufe [Experte]</t>
  </si>
  <si>
    <t>94**3</t>
  </si>
  <si>
    <t>Darstellende, unterhaltende Berufe [Spezialist]</t>
  </si>
  <si>
    <t>94**4</t>
  </si>
  <si>
    <t>Darstellende, unterhaltende Berufe [Experte]</t>
  </si>
  <si>
    <t>UBH_oLPB</t>
  </si>
  <si>
    <t>Umschulungsbegleitende Hilfen ohne Lernprozessbegleitung</t>
  </si>
  <si>
    <t>UBH_mLPB</t>
  </si>
  <si>
    <t>Umschulungsbegleitende Hilfen mit Lernprozessbegleitung</t>
  </si>
  <si>
    <t>Schwellenwert_1</t>
  </si>
  <si>
    <t>Bildungsziele, die nicht den oben genannten Berufsgruppen/-gattungen zugeordnet werden können [Helfer]</t>
  </si>
  <si>
    <t>Schwellenwert_2</t>
  </si>
  <si>
    <t>Bildungsziele, die nicht den oben genannten Berufsgruppen/-gattungen zugeordnet werden können [Fachkraft]</t>
  </si>
  <si>
    <t>Schwellenwert_3</t>
  </si>
  <si>
    <t>Bildungsziele, die nicht den oben genannten Berufsgruppen/-gattungen zugeordnet werden können [Spezialist]</t>
  </si>
  <si>
    <t>Bildungsziele, die nicht den oben genannten Berufsgruppen/-gattungen zugeordnet werden können [Experte]</t>
  </si>
  <si>
    <t>Die Durchführung und die Dauer der beruflichen Anpassungsqualifizierung ist von den Teilnehmenden und den</t>
  </si>
  <si>
    <t>Dozierenden durch tägliche Unterschrift im Original zu bestätigen. Der/die Zuwendungsempfänger:in bestätigt die</t>
  </si>
  <si>
    <t>Richtigkeit der mit der wöchentlichen Teilnahmeliste abgerechneten Stunden ebenfalls durch Unterschrift im Original.</t>
  </si>
  <si>
    <t>Die Dauer einer über B-DKS geförderten Unterrichtseinheit bei einem Bildungsträger beträgt 45 Minuten und wird als</t>
  </si>
  <si>
    <t>volle Stunde abgerechnet.</t>
  </si>
  <si>
    <t>Mit der täglichen Unterschrift bestätigt der Teilnehmende, dass er die berufliche Anpassungsqualifizierung während</t>
  </si>
  <si>
    <t xml:space="preserve">der regulären Arbeitszeit bzw. während der Kurzarbeit absolviert hat. </t>
  </si>
  <si>
    <t>Die Unterrichtsform (Präsenz, Online) ist im Drop-down Feld neben dem Namen des Teilnehmenden auszuwählen.</t>
  </si>
  <si>
    <t>Sofern im Rahmen der beruflichen Anpassungsqualifizierung Selbstlerneinheiten vorgesehen sind, sind</t>
  </si>
  <si>
    <t>Im Fall von Selbstlerneinheiten können nur volle Unterrichtseinheiten anerkannt werden.</t>
  </si>
  <si>
    <t>diese zusätzlich zu der wöchentlichen Teilnahmeliste durch auswertbare Login-Protokolle nachzuweisen.</t>
  </si>
  <si>
    <t>Im Fall von beruflicher Anpassungsqualifizierung in Präsenz sind alle Teilnehmenden des Moduls/Kurses auf einer</t>
  </si>
  <si>
    <t>wöchentlichen Teilnahmeliste zu führen.</t>
  </si>
  <si>
    <t>Abwesende Stunden wegen Urlaub (U) oder (K) sind förderfähig, soweit der Teilnehmende am ersten Tag der</t>
  </si>
  <si>
    <t>beruflichen Anpassungsqualifizierung anwesend war. Sonstige Abwesenheitsgründe (S) sind nicht förderfähig.</t>
  </si>
  <si>
    <t>in den vorgesehenen Feldern "abwesende Stunden" und "Abwesenheitsgrund" pro Teilnehmenden einzutragen.</t>
  </si>
  <si>
    <t>Abwesende Stunden wegen Urlaub (U), Krankheit (K) oder Sonstige Abwesenheitsgründe (S) sind entsprechend</t>
  </si>
  <si>
    <t>Nummer bitte angeben!</t>
  </si>
  <si>
    <t>Abwesen-
heitsgrund</t>
  </si>
  <si>
    <t>Bewilligungszeitraum</t>
  </si>
  <si>
    <r>
      <t xml:space="preserve">Name des Dozierenden/Anleitenden </t>
    </r>
    <r>
      <rPr>
        <sz val="7"/>
        <rFont val="Arial"/>
        <family val="2"/>
      </rPr>
      <t>(in Druckbuchstaben)</t>
    </r>
  </si>
  <si>
    <t>Datum und Unterschrift Zuwendungsempfänger:in (autorisierte Person)</t>
  </si>
  <si>
    <t>V 1.1</t>
  </si>
  <si>
    <t>Name, Vorname Teilnehmender
Unternehmen</t>
  </si>
  <si>
    <t>Ergänzung des Feldes zur Erfassung des Unternehmens</t>
  </si>
  <si>
    <t>subventionserhebliche Bestätigung der abrechnungsfähigen</t>
  </si>
  <si>
    <t>Stunden durch Zuwendungsempfänger:in</t>
  </si>
  <si>
    <t>GFAW</t>
  </si>
  <si>
    <t>TLVwA</t>
  </si>
  <si>
    <t>V 2.0</t>
  </si>
  <si>
    <t>Übernahme des Formulars</t>
  </si>
  <si>
    <t>Die wöchentliche Teilnahmeliste ist ein Originalbeleg, mit welchem die abgerechneten Ausgaben für die</t>
  </si>
  <si>
    <t>Durchführung der bewilligten beruflichen Anpassungsqualifizierung nachgewiesen werden. Die wöchentliche</t>
  </si>
  <si>
    <t>Teilnahmeliste ist daher im Original einzureichen.</t>
  </si>
  <si>
    <t>Die wöchentliche Teilnahmeliste ist während der Durchführung der beruflichen Anpassungsqualifizierung in der</t>
  </si>
  <si>
    <t>jeweils aktuellen Formularversion zu führen und vollständig auszufüllen.</t>
  </si>
  <si>
    <r>
      <t xml:space="preserve">Berufliche Anpassungsqualifizierungen, welche </t>
    </r>
    <r>
      <rPr>
        <b/>
        <u/>
        <sz val="9"/>
        <color theme="1"/>
        <rFont val="Arial"/>
        <family val="2"/>
      </rPr>
      <t>ausschließlich</t>
    </r>
    <r>
      <rPr>
        <sz val="9"/>
        <color theme="1"/>
        <rFont val="Arial"/>
        <family val="2"/>
      </rPr>
      <t xml:space="preserve"> aus Selbstlerneinheiten bestehen, sind nicht</t>
    </r>
  </si>
  <si>
    <r>
      <rPr>
        <b/>
        <u/>
        <sz val="9"/>
        <color theme="1"/>
        <rFont val="Arial"/>
        <family val="2"/>
      </rPr>
      <t>förderfähig</t>
    </r>
    <r>
      <rPr>
        <sz val="9"/>
        <color theme="1"/>
        <rFont val="Arial"/>
        <family val="2"/>
      </rPr>
      <t>.</t>
    </r>
  </si>
  <si>
    <t>Bitte tragen Sie im orangefarbenen Feld rechts oben die Blattnummer der wöchentlichen Teilnahmelisten ein, wenn</t>
  </si>
  <si>
    <t>nicht alle Teilnehmenden auf eine Liste passen.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</si>
</sst>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1]_-;\-* #,##0.00\ [$€-1]_-;_-* &quot;-&quot;??\ [$€-1]_-"/>
    <numFmt numFmtId="165" formatCode="dd/mm/yy;@"/>
    <numFmt numFmtId="166" formatCode="dd/mm/"/>
    <numFmt numFmtId="167" formatCode="dddd"/>
    <numFmt numFmtId="168" formatCode="ddd"/>
    <numFmt numFmtId="169" formatCode="#,##0;;"/>
  </numFmts>
  <fonts count="46" x14ac:knownFonts="1">
    <font>
      <sz val="10"/>
      <name val="Arial"/>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name val="Arial"/>
      <family val="2"/>
    </font>
    <font>
      <sz val="9"/>
      <name val="Arial"/>
      <family val="2"/>
    </font>
    <font>
      <b/>
      <sz val="9"/>
      <name val="Arial"/>
      <family val="2"/>
    </font>
    <font>
      <sz val="8"/>
      <name val="Arial"/>
      <family val="2"/>
    </font>
    <font>
      <sz val="7"/>
      <name val="Arial"/>
      <family val="2"/>
    </font>
    <font>
      <sz val="9"/>
      <name val="Arial"/>
      <family val="2"/>
    </font>
    <font>
      <b/>
      <sz val="11"/>
      <name val="Arial"/>
      <family val="2"/>
    </font>
    <font>
      <i/>
      <sz val="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sz val="9"/>
      <name val="Arial"/>
      <family val="2"/>
    </font>
    <font>
      <b/>
      <sz val="20"/>
      <name val="Arial"/>
      <family val="2"/>
    </font>
    <font>
      <sz val="9"/>
      <color theme="1"/>
      <name val="Arial"/>
      <family val="2"/>
    </font>
    <font>
      <b/>
      <sz val="18"/>
      <name val="Arial"/>
      <family val="2"/>
    </font>
    <font>
      <b/>
      <sz val="11"/>
      <color theme="1"/>
      <name val="Arial"/>
      <family val="2"/>
    </font>
    <font>
      <i/>
      <sz val="8"/>
      <color theme="1"/>
      <name val="Arial"/>
      <family val="2"/>
    </font>
    <font>
      <b/>
      <sz val="9"/>
      <color theme="1"/>
      <name val="Arial"/>
      <family val="2"/>
    </font>
    <font>
      <b/>
      <u/>
      <sz val="9"/>
      <color theme="1"/>
      <name val="Arial"/>
      <family val="2"/>
    </font>
    <font>
      <sz val="9"/>
      <color indexed="8"/>
      <name val="Arial"/>
      <family val="2"/>
    </font>
    <font>
      <i/>
      <sz val="8"/>
      <color rgb="FF0070C0"/>
      <name val="Arial"/>
      <family val="2"/>
    </font>
    <font>
      <b/>
      <i/>
      <sz val="9"/>
      <color rgb="FF0070C0"/>
      <name val="Arial"/>
      <family val="2"/>
    </font>
    <font>
      <i/>
      <sz val="9"/>
      <name val="Arial"/>
      <family val="2"/>
    </font>
    <font>
      <b/>
      <sz val="14"/>
      <name val="Arial"/>
      <family val="2"/>
    </font>
  </fonts>
  <fills count="23">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theme="0" tint="-0.14999847407452621"/>
        <bgColor indexed="64"/>
      </patternFill>
    </fill>
    <fill>
      <patternFill patternType="solid">
        <fgColor rgb="FFFFFFCC"/>
        <bgColor indexed="64"/>
      </patternFill>
    </fill>
    <fill>
      <patternFill patternType="solid">
        <fgColor rgb="FFFFDAB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4" tint="0.59999389629810485"/>
        <bgColor indexed="64"/>
      </patternFill>
    </fill>
  </fills>
  <borders count="4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double">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hair">
        <color theme="0" tint="-0.499984740745262"/>
      </left>
      <right style="hair">
        <color theme="0" tint="-0.499984740745262"/>
      </right>
      <top/>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right/>
      <top/>
      <bottom style="hair">
        <color auto="1"/>
      </bottom>
      <diagonal/>
    </border>
    <border>
      <left style="thin">
        <color theme="0" tint="-0.499984740745262"/>
      </left>
      <right/>
      <top/>
      <bottom style="hair">
        <color auto="1"/>
      </bottom>
      <diagonal/>
    </border>
    <border>
      <left style="thin">
        <color theme="0" tint="-0.499984740745262"/>
      </left>
      <right style="hair">
        <color theme="0" tint="-0.499984740745262"/>
      </right>
      <top/>
      <bottom/>
      <diagonal/>
    </border>
    <border>
      <left style="hair">
        <color theme="0" tint="-0.499984740745262"/>
      </left>
      <right style="thin">
        <color theme="0" tint="-0.499984740745262"/>
      </right>
      <top/>
      <bottom/>
      <diagonal/>
    </border>
    <border>
      <left style="thin">
        <color theme="0" tint="-0.499984740745262"/>
      </left>
      <right style="hair">
        <color theme="0" tint="-0.499984740745262"/>
      </right>
      <top style="thin">
        <color theme="0" tint="-0.499984740745262"/>
      </top>
      <bottom/>
      <diagonal/>
    </border>
    <border>
      <left style="hair">
        <color theme="0" tint="-0.499984740745262"/>
      </left>
      <right style="hair">
        <color theme="0" tint="-0.499984740745262"/>
      </right>
      <top style="thin">
        <color theme="0" tint="-0.499984740745262"/>
      </top>
      <bottom/>
      <diagonal/>
    </border>
    <border>
      <left style="hair">
        <color theme="0" tint="-0.499984740745262"/>
      </left>
      <right/>
      <top style="thin">
        <color theme="0" tint="-0.499984740745262"/>
      </top>
      <bottom/>
      <diagonal/>
    </border>
    <border>
      <left style="hair">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s>
  <cellStyleXfs count="58">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6" fillId="9"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7" fillId="2" borderId="1" applyNumberFormat="0" applyAlignment="0" applyProtection="0"/>
    <xf numFmtId="0" fontId="18" fillId="2" borderId="2" applyNumberFormat="0" applyAlignment="0" applyProtection="0"/>
    <xf numFmtId="0" fontId="19" fillId="3"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164" fontId="12" fillId="0" borderId="0" applyFont="0" applyFill="0" applyBorder="0" applyAlignment="0" applyProtection="0"/>
    <xf numFmtId="164" fontId="8" fillId="0" borderId="0" applyFont="0" applyFill="0" applyBorder="0" applyAlignment="0" applyProtection="0"/>
    <xf numFmtId="0" fontId="22" fillId="14" borderId="0" applyNumberFormat="0" applyBorder="0" applyAlignment="0" applyProtection="0"/>
    <xf numFmtId="0" fontId="23" fillId="3" borderId="0" applyNumberFormat="0" applyBorder="0" applyAlignment="0" applyProtection="0"/>
    <xf numFmtId="0" fontId="7" fillId="4" borderId="4" applyNumberFormat="0" applyFont="0" applyAlignment="0" applyProtection="0"/>
    <xf numFmtId="0" fontId="24" fillId="15" borderId="0" applyNumberFormat="0" applyBorder="0" applyAlignment="0" applyProtection="0"/>
    <xf numFmtId="0" fontId="32" fillId="0" borderId="0"/>
    <xf numFmtId="0" fontId="35" fillId="0" borderId="0"/>
    <xf numFmtId="0" fontId="32" fillId="0" borderId="0"/>
    <xf numFmtId="0" fontId="32" fillId="0" borderId="0"/>
    <xf numFmtId="0" fontId="33" fillId="0" borderId="0"/>
    <xf numFmtId="0" fontId="12" fillId="0" borderId="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16" borderId="9" applyNumberFormat="0" applyAlignment="0" applyProtection="0"/>
    <xf numFmtId="0" fontId="7" fillId="0" borderId="0"/>
    <xf numFmtId="0" fontId="7" fillId="0" borderId="0"/>
    <xf numFmtId="0" fontId="7" fillId="0" borderId="0"/>
    <xf numFmtId="0" fontId="8" fillId="0" borderId="0"/>
    <xf numFmtId="0" fontId="6" fillId="0" borderId="0"/>
    <xf numFmtId="0" fontId="5" fillId="0" borderId="0"/>
    <xf numFmtId="0" fontId="8" fillId="0" borderId="0"/>
    <xf numFmtId="0" fontId="8" fillId="0" borderId="0"/>
  </cellStyleXfs>
  <cellXfs count="173">
    <xf numFmtId="0" fontId="0" fillId="0" borderId="0" xfId="0"/>
    <xf numFmtId="0" fontId="8" fillId="0" borderId="0" xfId="0" applyFont="1" applyFill="1" applyAlignment="1" applyProtection="1">
      <alignment vertical="center"/>
      <protection hidden="1"/>
    </xf>
    <xf numFmtId="0" fontId="8" fillId="0" borderId="0" xfId="0" applyFont="1" applyBorder="1" applyAlignment="1" applyProtection="1">
      <alignment vertical="center"/>
      <protection hidden="1"/>
    </xf>
    <xf numFmtId="0" fontId="8" fillId="0" borderId="0" xfId="0" applyFont="1" applyAlignment="1" applyProtection="1">
      <alignment vertical="center"/>
      <protection hidden="1"/>
    </xf>
    <xf numFmtId="0" fontId="9" fillId="0" borderId="0" xfId="0" applyFont="1" applyFill="1" applyAlignment="1" applyProtection="1">
      <alignment vertical="center"/>
      <protection hidden="1"/>
    </xf>
    <xf numFmtId="0" fontId="33" fillId="0" borderId="0" xfId="40" applyNumberFormat="1" applyAlignment="1" applyProtection="1">
      <alignment vertical="center"/>
      <protection hidden="1"/>
    </xf>
    <xf numFmtId="0" fontId="33" fillId="0" borderId="0" xfId="40" applyNumberFormat="1" applyAlignment="1" applyProtection="1">
      <alignment horizontal="center" vertical="center"/>
      <protection hidden="1"/>
    </xf>
    <xf numFmtId="0" fontId="33" fillId="0" borderId="0" xfId="40" applyNumberFormat="1" applyBorder="1" applyAlignment="1" applyProtection="1">
      <alignment vertical="center"/>
      <protection hidden="1"/>
    </xf>
    <xf numFmtId="0" fontId="34" fillId="0" borderId="0" xfId="40" applyNumberFormat="1" applyFont="1" applyBorder="1" applyAlignment="1" applyProtection="1">
      <alignment vertical="center"/>
      <protection hidden="1"/>
    </xf>
    <xf numFmtId="0" fontId="36" fillId="0" borderId="0" xfId="40" applyNumberFormat="1" applyFont="1" applyBorder="1" applyAlignment="1" applyProtection="1">
      <alignment vertical="center"/>
      <protection hidden="1"/>
    </xf>
    <xf numFmtId="0" fontId="8" fillId="0" borderId="0" xfId="50" applyFont="1" applyFill="1" applyAlignment="1" applyProtection="1">
      <alignment horizontal="left" vertical="center"/>
      <protection hidden="1"/>
    </xf>
    <xf numFmtId="0" fontId="13" fillId="0" borderId="0" xfId="41" applyFont="1" applyAlignment="1" applyProtection="1">
      <alignment horizontal="left"/>
      <protection hidden="1"/>
    </xf>
    <xf numFmtId="0" fontId="14" fillId="0" borderId="0" xfId="41" applyFont="1" applyAlignment="1" applyProtection="1">
      <alignment horizontal="left" vertical="top"/>
      <protection hidden="1"/>
    </xf>
    <xf numFmtId="0" fontId="8" fillId="0" borderId="22" xfId="0" applyFont="1" applyBorder="1" applyAlignment="1" applyProtection="1">
      <alignment vertical="center"/>
      <protection hidden="1"/>
    </xf>
    <xf numFmtId="0" fontId="8" fillId="0" borderId="23"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20" xfId="0" applyFont="1" applyBorder="1" applyAlignment="1" applyProtection="1">
      <alignment vertical="center"/>
      <protection hidden="1"/>
    </xf>
    <xf numFmtId="0" fontId="8" fillId="0" borderId="17" xfId="0" applyFont="1" applyBorder="1" applyAlignment="1" applyProtection="1">
      <alignment vertical="center"/>
      <protection hidden="1"/>
    </xf>
    <xf numFmtId="14" fontId="8" fillId="0" borderId="0" xfId="50" applyNumberFormat="1" applyFont="1" applyFill="1" applyBorder="1" applyAlignment="1" applyProtection="1">
      <alignment horizontal="left" vertical="center"/>
      <protection hidden="1"/>
    </xf>
    <xf numFmtId="0" fontId="11" fillId="0" borderId="21" xfId="0" applyFont="1" applyBorder="1" applyAlignment="1" applyProtection="1">
      <alignment horizontal="left" vertical="center" indent="1"/>
      <protection hidden="1"/>
    </xf>
    <xf numFmtId="0" fontId="8" fillId="0" borderId="19" xfId="0" applyFont="1" applyBorder="1" applyAlignment="1" applyProtection="1">
      <alignment horizontal="left" vertical="center" indent="1"/>
      <protection hidden="1"/>
    </xf>
    <xf numFmtId="0" fontId="11" fillId="0" borderId="13" xfId="0" applyFont="1" applyBorder="1" applyAlignment="1" applyProtection="1">
      <alignment horizontal="left" vertical="center" indent="1"/>
      <protection hidden="1"/>
    </xf>
    <xf numFmtId="0" fontId="8" fillId="19" borderId="20" xfId="0" applyFont="1" applyFill="1" applyBorder="1" applyAlignment="1" applyProtection="1">
      <alignment vertical="center"/>
      <protection hidden="1"/>
    </xf>
    <xf numFmtId="0" fontId="8" fillId="19" borderId="17" xfId="0" applyFont="1" applyFill="1" applyBorder="1" applyAlignment="1" applyProtection="1">
      <alignment vertical="center"/>
      <protection hidden="1"/>
    </xf>
    <xf numFmtId="0" fontId="8" fillId="19" borderId="0" xfId="0" applyFont="1" applyFill="1" applyBorder="1" applyAlignment="1" applyProtection="1">
      <alignment horizontal="left" vertical="center" indent="1"/>
      <protection hidden="1"/>
    </xf>
    <xf numFmtId="0" fontId="8" fillId="19" borderId="22" xfId="0" applyFont="1" applyFill="1" applyBorder="1" applyAlignment="1" applyProtection="1">
      <alignment vertical="center"/>
      <protection hidden="1"/>
    </xf>
    <xf numFmtId="0" fontId="8" fillId="19" borderId="13" xfId="0" applyFont="1" applyFill="1" applyBorder="1" applyAlignment="1" applyProtection="1">
      <alignment vertical="center"/>
      <protection hidden="1"/>
    </xf>
    <xf numFmtId="0" fontId="8" fillId="19" borderId="23" xfId="0" applyFont="1" applyFill="1" applyBorder="1" applyAlignment="1" applyProtection="1">
      <alignment vertical="center"/>
      <protection hidden="1"/>
    </xf>
    <xf numFmtId="0" fontId="8" fillId="19" borderId="11" xfId="0" applyFont="1" applyFill="1" applyBorder="1" applyAlignment="1" applyProtection="1">
      <alignment vertical="center"/>
      <protection hidden="1"/>
    </xf>
    <xf numFmtId="0" fontId="8" fillId="19" borderId="0" xfId="0" applyFont="1" applyFill="1" applyBorder="1" applyAlignment="1" applyProtection="1">
      <alignment vertical="center"/>
      <protection hidden="1"/>
    </xf>
    <xf numFmtId="0" fontId="8" fillId="19" borderId="21" xfId="0" applyFont="1" applyFill="1" applyBorder="1" applyAlignment="1" applyProtection="1">
      <alignment horizontal="left" vertical="center" indent="1"/>
      <protection hidden="1"/>
    </xf>
    <xf numFmtId="0" fontId="8" fillId="19" borderId="19" xfId="0" applyFont="1" applyFill="1" applyBorder="1" applyAlignment="1" applyProtection="1">
      <alignment horizontal="left" indent="1"/>
      <protection hidden="1"/>
    </xf>
    <xf numFmtId="0" fontId="8" fillId="0" borderId="0" xfId="0" applyFont="1" applyFill="1" applyAlignment="1" applyProtection="1">
      <alignment horizontal="center" vertical="center"/>
      <protection hidden="1"/>
    </xf>
    <xf numFmtId="14" fontId="8" fillId="18" borderId="15" xfId="50" applyNumberFormat="1" applyFont="1" applyFill="1" applyBorder="1" applyAlignment="1" applyProtection="1">
      <alignment horizontal="center" vertical="center"/>
      <protection locked="0"/>
    </xf>
    <xf numFmtId="0" fontId="8" fillId="0" borderId="0" xfId="0" applyFont="1" applyAlignment="1" applyProtection="1">
      <alignment horizontal="right" vertical="center" indent="1"/>
      <protection hidden="1"/>
    </xf>
    <xf numFmtId="0" fontId="8" fillId="20" borderId="24" xfId="0" applyFont="1" applyFill="1" applyBorder="1" applyAlignment="1" applyProtection="1">
      <alignment vertical="center"/>
      <protection hidden="1"/>
    </xf>
    <xf numFmtId="0" fontId="8" fillId="20" borderId="20" xfId="0" applyFont="1" applyFill="1" applyBorder="1" applyAlignment="1" applyProtection="1">
      <alignment vertical="center"/>
      <protection hidden="1"/>
    </xf>
    <xf numFmtId="0" fontId="8" fillId="20" borderId="19" xfId="0" applyFont="1" applyFill="1" applyBorder="1" applyAlignment="1" applyProtection="1">
      <alignment vertical="center"/>
      <protection hidden="1"/>
    </xf>
    <xf numFmtId="0" fontId="8" fillId="20" borderId="17" xfId="0" applyFont="1" applyFill="1" applyBorder="1" applyAlignment="1" applyProtection="1">
      <alignment vertical="center"/>
      <protection hidden="1"/>
    </xf>
    <xf numFmtId="167" fontId="10" fillId="20" borderId="21" xfId="0" applyNumberFormat="1" applyFont="1" applyFill="1" applyBorder="1" applyAlignment="1" applyProtection="1">
      <alignment horizontal="left" vertical="center" indent="1"/>
      <protection hidden="1"/>
    </xf>
    <xf numFmtId="168" fontId="10" fillId="20" borderId="0" xfId="0" applyNumberFormat="1" applyFont="1" applyFill="1" applyBorder="1" applyAlignment="1" applyProtection="1">
      <alignment horizontal="center" vertical="center"/>
      <protection hidden="1"/>
    </xf>
    <xf numFmtId="0" fontId="10" fillId="20" borderId="21" xfId="0" applyFont="1" applyFill="1" applyBorder="1" applyAlignment="1" applyProtection="1">
      <alignment horizontal="left" vertical="center"/>
      <protection hidden="1"/>
    </xf>
    <xf numFmtId="0" fontId="10" fillId="20" borderId="25" xfId="0" applyFont="1" applyFill="1" applyBorder="1" applyAlignment="1" applyProtection="1">
      <alignment horizontal="left" vertical="center" wrapText="1" indent="1"/>
      <protection hidden="1"/>
    </xf>
    <xf numFmtId="0" fontId="10" fillId="20" borderId="12" xfId="0" applyFont="1" applyFill="1" applyBorder="1" applyAlignment="1" applyProtection="1">
      <alignment horizontal="left" vertical="center" indent="1"/>
      <protection hidden="1"/>
    </xf>
    <xf numFmtId="0" fontId="8" fillId="20" borderId="23" xfId="0" applyFont="1" applyFill="1" applyBorder="1" applyAlignment="1" applyProtection="1">
      <alignment vertical="center"/>
      <protection hidden="1"/>
    </xf>
    <xf numFmtId="0" fontId="8" fillId="20" borderId="27" xfId="0" applyFont="1" applyFill="1" applyBorder="1" applyAlignment="1" applyProtection="1">
      <alignment vertical="center"/>
      <protection hidden="1"/>
    </xf>
    <xf numFmtId="0" fontId="8" fillId="20" borderId="28" xfId="0" applyFont="1" applyFill="1" applyBorder="1" applyAlignment="1" applyProtection="1">
      <alignment vertical="center"/>
      <protection hidden="1"/>
    </xf>
    <xf numFmtId="0" fontId="10" fillId="20" borderId="29" xfId="0" applyFont="1" applyFill="1" applyBorder="1" applyAlignment="1" applyProtection="1">
      <alignment horizontal="left" vertical="center" indent="1"/>
      <protection hidden="1"/>
    </xf>
    <xf numFmtId="0" fontId="8" fillId="20" borderId="12" xfId="0" applyFont="1" applyFill="1" applyBorder="1" applyAlignment="1" applyProtection="1">
      <alignment vertical="center"/>
      <protection hidden="1"/>
    </xf>
    <xf numFmtId="0" fontId="8" fillId="19" borderId="21" xfId="0" applyFont="1" applyFill="1" applyBorder="1" applyAlignment="1" applyProtection="1">
      <alignment vertical="center"/>
      <protection hidden="1"/>
    </xf>
    <xf numFmtId="0" fontId="8" fillId="19" borderId="25" xfId="0" applyFont="1" applyFill="1" applyBorder="1" applyAlignment="1" applyProtection="1">
      <alignment vertical="center"/>
      <protection hidden="1"/>
    </xf>
    <xf numFmtId="0" fontId="8" fillId="21" borderId="0" xfId="0" applyFont="1" applyFill="1" applyAlignment="1" applyProtection="1">
      <alignment vertical="center"/>
      <protection hidden="1"/>
    </xf>
    <xf numFmtId="0" fontId="8" fillId="21" borderId="0" xfId="0" applyFont="1" applyFill="1" applyAlignment="1" applyProtection="1">
      <alignment horizontal="center" vertical="center"/>
      <protection hidden="1"/>
    </xf>
    <xf numFmtId="0" fontId="8" fillId="18" borderId="16" xfId="50" applyNumberFormat="1" applyFont="1" applyFill="1" applyBorder="1" applyAlignment="1" applyProtection="1">
      <alignment horizontal="left" vertical="center" indent="1"/>
      <protection locked="0"/>
    </xf>
    <xf numFmtId="0" fontId="8" fillId="18" borderId="24" xfId="50" applyNumberFormat="1" applyFont="1" applyFill="1" applyBorder="1" applyAlignment="1" applyProtection="1">
      <alignment horizontal="left" vertical="center"/>
      <protection hidden="1"/>
    </xf>
    <xf numFmtId="0" fontId="8" fillId="18" borderId="14" xfId="50" applyNumberFormat="1" applyFont="1" applyFill="1" applyBorder="1" applyAlignment="1" applyProtection="1">
      <alignment horizontal="left" vertical="center"/>
      <protection hidden="1"/>
    </xf>
    <xf numFmtId="0" fontId="5" fillId="0" borderId="0" xfId="55" applyAlignment="1" applyProtection="1">
      <alignment vertical="center"/>
    </xf>
    <xf numFmtId="0" fontId="37" fillId="0" borderId="0" xfId="55" applyFont="1" applyAlignment="1" applyProtection="1">
      <alignment vertical="center"/>
    </xf>
    <xf numFmtId="0" fontId="13" fillId="0" borderId="0" xfId="56" applyFont="1" applyAlignment="1" applyProtection="1">
      <alignment horizontal="left"/>
      <protection hidden="1"/>
    </xf>
    <xf numFmtId="0" fontId="38" fillId="0" borderId="0" xfId="55" applyFont="1" applyAlignment="1" applyProtection="1">
      <alignment vertical="center"/>
    </xf>
    <xf numFmtId="0" fontId="39" fillId="0" borderId="0" xfId="55" applyFont="1" applyAlignment="1" applyProtection="1">
      <alignment vertical="center"/>
    </xf>
    <xf numFmtId="0" fontId="5" fillId="0" borderId="0" xfId="55" applyFont="1" applyAlignment="1" applyProtection="1">
      <alignment vertical="center"/>
    </xf>
    <xf numFmtId="0" fontId="8" fillId="0" borderId="0" xfId="51" applyFont="1" applyAlignment="1">
      <alignment horizontal="left" vertical="center" indent="1"/>
    </xf>
    <xf numFmtId="4" fontId="8" fillId="0" borderId="0" xfId="51" applyNumberFormat="1" applyFont="1" applyAlignment="1">
      <alignment horizontal="right" vertical="center" indent="1"/>
    </xf>
    <xf numFmtId="0" fontId="8" fillId="0" borderId="0" xfId="51" applyFont="1" applyAlignment="1">
      <alignment vertical="center"/>
    </xf>
    <xf numFmtId="49" fontId="8" fillId="0" borderId="0" xfId="51" applyNumberFormat="1" applyFont="1" applyAlignment="1">
      <alignment horizontal="left" vertical="center" indent="1"/>
    </xf>
    <xf numFmtId="0" fontId="8" fillId="0" borderId="0" xfId="51" applyFont="1" applyAlignment="1">
      <alignment horizontal="right" vertical="center" indent="1"/>
    </xf>
    <xf numFmtId="0" fontId="8" fillId="18" borderId="16" xfId="0" applyFont="1" applyFill="1" applyBorder="1" applyAlignment="1" applyProtection="1">
      <alignment horizontal="left" vertical="center" indent="1"/>
      <protection locked="0"/>
    </xf>
    <xf numFmtId="0" fontId="8" fillId="0" borderId="16" xfId="0" applyFont="1" applyBorder="1" applyAlignment="1" applyProtection="1">
      <alignment horizontal="left" vertical="center" indent="1"/>
      <protection hidden="1"/>
    </xf>
    <xf numFmtId="0" fontId="8" fillId="0" borderId="24" xfId="0" applyFont="1" applyBorder="1" applyAlignment="1" applyProtection="1">
      <alignment vertical="center"/>
      <protection hidden="1"/>
    </xf>
    <xf numFmtId="0" fontId="8" fillId="0" borderId="14" xfId="0" applyFont="1" applyBorder="1" applyAlignment="1" applyProtection="1">
      <alignment vertical="center"/>
      <protection hidden="1"/>
    </xf>
    <xf numFmtId="167" fontId="10" fillId="20" borderId="0" xfId="0" applyNumberFormat="1" applyFont="1" applyFill="1" applyBorder="1" applyAlignment="1" applyProtection="1">
      <alignment horizontal="left" vertical="center" indent="1"/>
      <protection hidden="1"/>
    </xf>
    <xf numFmtId="0" fontId="10" fillId="20" borderId="0" xfId="0" applyFont="1" applyFill="1" applyBorder="1" applyAlignment="1" applyProtection="1">
      <alignment horizontal="left" vertical="center"/>
      <protection hidden="1"/>
    </xf>
    <xf numFmtId="0" fontId="10" fillId="20" borderId="23" xfId="0" applyFont="1" applyFill="1" applyBorder="1" applyAlignment="1" applyProtection="1">
      <alignment horizontal="left" vertical="center" indent="1"/>
      <protection hidden="1"/>
    </xf>
    <xf numFmtId="0" fontId="10" fillId="20" borderId="26" xfId="0" applyFont="1" applyFill="1" applyBorder="1" applyAlignment="1" applyProtection="1">
      <alignment horizontal="left" vertical="center" indent="1"/>
      <protection hidden="1"/>
    </xf>
    <xf numFmtId="0" fontId="10" fillId="20" borderId="11" xfId="0" applyFont="1" applyFill="1" applyBorder="1" applyAlignment="1" applyProtection="1">
      <alignment horizontal="left" vertical="center" indent="1"/>
      <protection hidden="1"/>
    </xf>
    <xf numFmtId="0" fontId="8" fillId="20" borderId="16" xfId="0" applyFont="1" applyFill="1" applyBorder="1" applyAlignment="1" applyProtection="1">
      <alignment horizontal="left" vertical="center" indent="1"/>
      <protection hidden="1"/>
    </xf>
    <xf numFmtId="0" fontId="8" fillId="20" borderId="14" xfId="0" applyFont="1" applyFill="1" applyBorder="1" applyAlignment="1" applyProtection="1">
      <alignment vertical="center"/>
      <protection hidden="1"/>
    </xf>
    <xf numFmtId="0" fontId="8" fillId="20" borderId="31" xfId="0" applyFont="1" applyFill="1" applyBorder="1" applyAlignment="1" applyProtection="1">
      <alignment vertical="center"/>
      <protection hidden="1"/>
    </xf>
    <xf numFmtId="0" fontId="8" fillId="20" borderId="32" xfId="0" applyFont="1" applyFill="1" applyBorder="1" applyAlignment="1" applyProtection="1">
      <alignment vertical="center"/>
      <protection hidden="1"/>
    </xf>
    <xf numFmtId="0" fontId="8" fillId="0" borderId="0" xfId="0" applyFont="1" applyBorder="1" applyAlignment="1" applyProtection="1">
      <protection hidden="1"/>
    </xf>
    <xf numFmtId="0" fontId="8" fillId="0" borderId="14" xfId="0" applyFont="1" applyBorder="1" applyAlignment="1" applyProtection="1">
      <alignment horizontal="right" vertical="center" indent="1"/>
      <protection hidden="1"/>
    </xf>
    <xf numFmtId="169" fontId="8" fillId="20" borderId="30" xfId="0" applyNumberFormat="1" applyFont="1" applyFill="1" applyBorder="1" applyAlignment="1" applyProtection="1">
      <alignment horizontal="right" vertical="center" indent="1"/>
      <protection hidden="1"/>
    </xf>
    <xf numFmtId="169" fontId="8" fillId="20" borderId="31" xfId="0" applyNumberFormat="1" applyFont="1" applyFill="1" applyBorder="1" applyAlignment="1" applyProtection="1">
      <alignment horizontal="right" vertical="center" indent="1"/>
      <protection hidden="1"/>
    </xf>
    <xf numFmtId="0" fontId="8" fillId="0" borderId="19"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10" fillId="0" borderId="13" xfId="0" applyFont="1" applyBorder="1" applyAlignment="1" applyProtection="1">
      <alignment horizontal="left" vertical="top" indent="1"/>
      <protection hidden="1"/>
    </xf>
    <xf numFmtId="0" fontId="10" fillId="0" borderId="19" xfId="0" applyFont="1" applyBorder="1" applyAlignment="1" applyProtection="1">
      <alignment horizontal="left" indent="1"/>
      <protection hidden="1"/>
    </xf>
    <xf numFmtId="0" fontId="10" fillId="20" borderId="16" xfId="0" applyFont="1" applyFill="1" applyBorder="1" applyAlignment="1" applyProtection="1">
      <alignment horizontal="left" vertical="center" indent="1"/>
      <protection hidden="1"/>
    </xf>
    <xf numFmtId="0" fontId="8" fillId="0" borderId="24" xfId="0" applyFont="1" applyFill="1" applyBorder="1" applyAlignment="1" applyProtection="1">
      <alignment horizontal="left" vertical="center" indent="1"/>
      <protection hidden="1"/>
    </xf>
    <xf numFmtId="0" fontId="8" fillId="0" borderId="24" xfId="0" applyFont="1" applyFill="1" applyBorder="1" applyAlignment="1" applyProtection="1">
      <alignment vertical="center"/>
      <protection hidden="1"/>
    </xf>
    <xf numFmtId="169" fontId="8" fillId="0" borderId="24" xfId="0" applyNumberFormat="1" applyFont="1" applyFill="1" applyBorder="1" applyAlignment="1" applyProtection="1">
      <alignment horizontal="right" vertical="center" indent="1"/>
      <protection hidden="1"/>
    </xf>
    <xf numFmtId="0" fontId="8" fillId="0" borderId="0" xfId="0" applyFont="1" applyFill="1" applyBorder="1" applyAlignment="1" applyProtection="1">
      <alignment vertical="center"/>
      <protection hidden="1"/>
    </xf>
    <xf numFmtId="0" fontId="8" fillId="0" borderId="21" xfId="0" applyFont="1" applyBorder="1" applyAlignment="1" applyProtection="1">
      <alignment horizontal="left" vertical="center" indent="1"/>
      <protection hidden="1"/>
    </xf>
    <xf numFmtId="0" fontId="8" fillId="20" borderId="21" xfId="0" applyFont="1" applyFill="1" applyBorder="1" applyAlignment="1" applyProtection="1">
      <alignment vertical="center"/>
      <protection hidden="1"/>
    </xf>
    <xf numFmtId="0" fontId="8" fillId="20" borderId="0" xfId="0" applyFont="1" applyFill="1" applyBorder="1" applyAlignment="1" applyProtection="1">
      <alignment vertical="center"/>
      <protection hidden="1"/>
    </xf>
    <xf numFmtId="0" fontId="8" fillId="20" borderId="22" xfId="0" applyFont="1" applyFill="1" applyBorder="1" applyAlignment="1" applyProtection="1">
      <alignment vertical="center"/>
      <protection hidden="1"/>
    </xf>
    <xf numFmtId="0" fontId="8" fillId="20" borderId="13" xfId="0" applyFont="1" applyFill="1" applyBorder="1" applyAlignment="1" applyProtection="1">
      <alignment vertical="center"/>
      <protection hidden="1"/>
    </xf>
    <xf numFmtId="0" fontId="8" fillId="20" borderId="11" xfId="0" applyFont="1" applyFill="1" applyBorder="1" applyAlignment="1" applyProtection="1">
      <alignment vertical="center"/>
      <protection hidden="1"/>
    </xf>
    <xf numFmtId="169" fontId="8" fillId="20" borderId="22" xfId="0" applyNumberFormat="1" applyFont="1" applyFill="1" applyBorder="1" applyAlignment="1" applyProtection="1">
      <alignment horizontal="right" vertical="center" indent="1"/>
      <protection hidden="1"/>
    </xf>
    <xf numFmtId="0" fontId="8" fillId="0" borderId="34" xfId="0" applyFont="1" applyBorder="1" applyAlignment="1" applyProtection="1">
      <alignment horizontal="left" indent="1"/>
      <protection locked="0"/>
    </xf>
    <xf numFmtId="0" fontId="43" fillId="0" borderId="0" xfId="0" applyFont="1" applyBorder="1" applyAlignment="1" applyProtection="1">
      <alignment horizontal="right" vertical="center"/>
      <protection hidden="1"/>
    </xf>
    <xf numFmtId="0" fontId="8" fillId="20" borderId="22" xfId="0" applyFont="1" applyFill="1" applyBorder="1" applyAlignment="1" applyProtection="1">
      <alignment horizontal="right" vertical="center" indent="1"/>
      <protection hidden="1"/>
    </xf>
    <xf numFmtId="14" fontId="8" fillId="20" borderId="0" xfId="0" applyNumberFormat="1" applyFont="1" applyFill="1" applyBorder="1" applyAlignment="1" applyProtection="1">
      <alignment horizontal="left" vertical="center"/>
      <protection hidden="1"/>
    </xf>
    <xf numFmtId="14" fontId="8" fillId="20" borderId="22" xfId="0" applyNumberFormat="1" applyFont="1" applyFill="1" applyBorder="1" applyAlignment="1" applyProtection="1">
      <alignment horizontal="left" vertical="center"/>
      <protection hidden="1"/>
    </xf>
    <xf numFmtId="0" fontId="8" fillId="0" borderId="21" xfId="0" applyFont="1" applyBorder="1" applyAlignment="1" applyProtection="1">
      <alignment horizontal="left" indent="1"/>
      <protection hidden="1"/>
    </xf>
    <xf numFmtId="0" fontId="8" fillId="0" borderId="33" xfId="0" applyFont="1" applyBorder="1" applyAlignment="1" applyProtection="1">
      <alignment horizontal="left" indent="1"/>
      <protection hidden="1"/>
    </xf>
    <xf numFmtId="0" fontId="42" fillId="20" borderId="19" xfId="0" applyFont="1" applyFill="1" applyBorder="1" applyAlignment="1" applyProtection="1">
      <alignment horizontal="left" vertical="center" indent="1"/>
      <protection hidden="1"/>
    </xf>
    <xf numFmtId="0" fontId="42" fillId="20" borderId="21" xfId="0" applyFont="1" applyFill="1" applyBorder="1" applyAlignment="1" applyProtection="1">
      <alignment horizontal="left" vertical="center" indent="1"/>
      <protection hidden="1"/>
    </xf>
    <xf numFmtId="0" fontId="42" fillId="20" borderId="13" xfId="0" applyFont="1" applyFill="1" applyBorder="1" applyAlignment="1" applyProtection="1">
      <alignment horizontal="left" vertical="center" indent="1"/>
      <protection hidden="1"/>
    </xf>
    <xf numFmtId="0" fontId="8" fillId="0" borderId="16" xfId="0" applyNumberFormat="1" applyFont="1" applyBorder="1" applyAlignment="1" applyProtection="1">
      <alignment horizontal="left" vertical="center" indent="1"/>
      <protection hidden="1"/>
    </xf>
    <xf numFmtId="0" fontId="8" fillId="0" borderId="0" xfId="0" applyFont="1" applyFill="1" applyBorder="1" applyAlignment="1" applyProtection="1">
      <alignment horizontal="left" vertical="center" indent="1"/>
      <protection hidden="1"/>
    </xf>
    <xf numFmtId="0" fontId="10" fillId="20" borderId="35" xfId="0" applyFont="1" applyFill="1" applyBorder="1" applyAlignment="1" applyProtection="1">
      <alignment horizontal="center" textRotation="90" wrapText="1"/>
      <protection hidden="1"/>
    </xf>
    <xf numFmtId="0" fontId="10" fillId="20" borderId="26" xfId="0" applyFont="1" applyFill="1" applyBorder="1" applyAlignment="1" applyProtection="1">
      <alignment horizontal="center" textRotation="90" wrapText="1"/>
      <protection hidden="1"/>
    </xf>
    <xf numFmtId="0" fontId="10" fillId="20" borderId="36" xfId="0" applyFont="1" applyFill="1" applyBorder="1" applyAlignment="1" applyProtection="1">
      <alignment horizontal="center" wrapText="1"/>
      <protection hidden="1"/>
    </xf>
    <xf numFmtId="0" fontId="10" fillId="20" borderId="0" xfId="0" applyFont="1" applyFill="1" applyBorder="1" applyAlignment="1" applyProtection="1">
      <alignment horizontal="right" vertical="center" indent="1"/>
      <protection hidden="1"/>
    </xf>
    <xf numFmtId="0" fontId="10" fillId="20" borderId="13" xfId="0" applyFont="1" applyFill="1" applyBorder="1" applyAlignment="1" applyProtection="1">
      <alignment horizontal="left" vertical="center" indent="1"/>
      <protection hidden="1"/>
    </xf>
    <xf numFmtId="166" fontId="10" fillId="20" borderId="23" xfId="0" applyNumberFormat="1" applyFont="1" applyFill="1" applyBorder="1" applyAlignment="1" applyProtection="1">
      <alignment horizontal="center" vertical="center"/>
      <protection hidden="1"/>
    </xf>
    <xf numFmtId="0" fontId="10" fillId="20" borderId="23" xfId="0" applyFont="1" applyFill="1" applyBorder="1" applyAlignment="1" applyProtection="1">
      <alignment horizontal="left" vertical="center"/>
      <protection hidden="1"/>
    </xf>
    <xf numFmtId="0" fontId="10" fillId="20" borderId="11" xfId="0" applyFont="1" applyFill="1" applyBorder="1" applyAlignment="1" applyProtection="1">
      <alignment horizontal="left" vertical="center"/>
      <protection hidden="1"/>
    </xf>
    <xf numFmtId="0" fontId="10" fillId="20" borderId="13" xfId="0" applyFont="1" applyFill="1" applyBorder="1" applyAlignment="1" applyProtection="1">
      <alignment horizontal="left" vertical="center"/>
      <protection hidden="1"/>
    </xf>
    <xf numFmtId="0" fontId="10" fillId="20" borderId="22" xfId="0" applyFont="1" applyFill="1" applyBorder="1" applyAlignment="1" applyProtection="1">
      <alignment horizontal="right" vertical="center" indent="1"/>
      <protection hidden="1"/>
    </xf>
    <xf numFmtId="0" fontId="8" fillId="20" borderId="23" xfId="0" applyFont="1" applyFill="1" applyBorder="1" applyAlignment="1" applyProtection="1">
      <alignment horizontal="right" vertical="center" indent="1"/>
      <protection hidden="1"/>
    </xf>
    <xf numFmtId="0" fontId="8" fillId="20" borderId="11" xfId="0" applyFont="1" applyFill="1" applyBorder="1" applyAlignment="1" applyProtection="1">
      <alignment horizontal="right" vertical="center" indent="1"/>
      <protection hidden="1"/>
    </xf>
    <xf numFmtId="0" fontId="4" fillId="0" borderId="0" xfId="55" applyFont="1" applyAlignment="1" applyProtection="1">
      <alignment vertical="center"/>
    </xf>
    <xf numFmtId="1" fontId="8" fillId="18" borderId="15" xfId="50" applyNumberFormat="1" applyFont="1" applyFill="1" applyBorder="1" applyAlignment="1" applyProtection="1">
      <alignment horizontal="center" vertical="center"/>
      <protection locked="0"/>
    </xf>
    <xf numFmtId="0" fontId="3" fillId="0" borderId="0" xfId="55" applyFont="1" applyAlignment="1" applyProtection="1">
      <alignment vertical="center"/>
    </xf>
    <xf numFmtId="0" fontId="2" fillId="0" borderId="0" xfId="55" applyFont="1" applyAlignment="1" applyProtection="1">
      <alignment vertical="center"/>
    </xf>
    <xf numFmtId="0" fontId="8" fillId="0" borderId="12" xfId="0" applyFont="1" applyBorder="1" applyAlignment="1" applyProtection="1">
      <alignment horizontal="left" vertical="center" indent="1"/>
      <protection hidden="1"/>
    </xf>
    <xf numFmtId="0" fontId="8" fillId="0" borderId="18" xfId="0" applyFont="1" applyBorder="1" applyAlignment="1" applyProtection="1">
      <alignment horizontal="left" vertical="center" indent="1"/>
      <protection hidden="1"/>
    </xf>
    <xf numFmtId="0" fontId="8" fillId="18" borderId="19" xfId="50" applyNumberFormat="1" applyFont="1" applyFill="1" applyBorder="1" applyAlignment="1" applyProtection="1">
      <alignment horizontal="left" vertical="center" wrapText="1" indent="1"/>
      <protection locked="0"/>
    </xf>
    <xf numFmtId="0" fontId="41" fillId="18" borderId="37" xfId="57" applyFont="1" applyFill="1" applyBorder="1" applyAlignment="1" applyProtection="1">
      <alignment horizontal="right" vertical="center" indent="1"/>
      <protection locked="0"/>
    </xf>
    <xf numFmtId="0" fontId="41" fillId="18" borderId="38" xfId="57" applyFont="1" applyFill="1" applyBorder="1" applyAlignment="1" applyProtection="1">
      <alignment horizontal="right" vertical="center" indent="1"/>
      <protection locked="0"/>
    </xf>
    <xf numFmtId="0" fontId="41" fillId="18" borderId="39" xfId="57" applyFont="1" applyFill="1" applyBorder="1" applyAlignment="1" applyProtection="1">
      <alignment horizontal="right" vertical="center" indent="1"/>
      <protection locked="0"/>
    </xf>
    <xf numFmtId="0" fontId="41" fillId="18" borderId="38" xfId="57" applyFont="1" applyFill="1" applyBorder="1" applyAlignment="1" applyProtection="1">
      <alignment horizontal="center" vertical="center"/>
      <protection locked="0"/>
    </xf>
    <xf numFmtId="0" fontId="8" fillId="0" borderId="17" xfId="50" applyNumberFormat="1" applyFont="1" applyFill="1" applyBorder="1" applyAlignment="1" applyProtection="1">
      <alignment horizontal="center" vertical="center"/>
      <protection hidden="1"/>
    </xf>
    <xf numFmtId="0" fontId="8" fillId="0" borderId="20" xfId="50" applyNumberFormat="1" applyFont="1" applyFill="1" applyBorder="1" applyAlignment="1" applyProtection="1">
      <alignment horizontal="center" vertical="center"/>
      <protection hidden="1"/>
    </xf>
    <xf numFmtId="0" fontId="8" fillId="0" borderId="11" xfId="50" applyNumberFormat="1" applyFont="1" applyFill="1" applyBorder="1" applyAlignment="1" applyProtection="1">
      <alignment horizontal="center" vertical="center"/>
      <protection hidden="1"/>
    </xf>
    <xf numFmtId="0" fontId="8" fillId="0" borderId="23" xfId="50" applyNumberFormat="1" applyFont="1" applyFill="1" applyBorder="1" applyAlignment="1" applyProtection="1">
      <alignment horizontal="center" vertical="center"/>
      <protection hidden="1"/>
    </xf>
    <xf numFmtId="0" fontId="8" fillId="18" borderId="13" xfId="50" applyNumberFormat="1" applyFont="1" applyFill="1" applyBorder="1" applyAlignment="1" applyProtection="1">
      <alignment horizontal="left" vertical="center" wrapText="1" indent="1"/>
      <protection hidden="1"/>
    </xf>
    <xf numFmtId="0" fontId="41" fillId="18" borderId="27" xfId="57" applyFont="1" applyFill="1" applyBorder="1" applyAlignment="1" applyProtection="1">
      <alignment horizontal="right" vertical="center" indent="1"/>
      <protection hidden="1"/>
    </xf>
    <xf numFmtId="0" fontId="41" fillId="18" borderId="28" xfId="57" applyFont="1" applyFill="1" applyBorder="1" applyAlignment="1" applyProtection="1">
      <alignment horizontal="right" vertical="center" indent="1"/>
      <protection hidden="1"/>
    </xf>
    <xf numFmtId="0" fontId="41" fillId="18" borderId="40" xfId="57" applyFont="1" applyFill="1" applyBorder="1" applyAlignment="1" applyProtection="1">
      <alignment horizontal="right" vertical="center" indent="1"/>
      <protection hidden="1"/>
    </xf>
    <xf numFmtId="0" fontId="41" fillId="18" borderId="28" xfId="57" applyFont="1" applyFill="1" applyBorder="1" applyAlignment="1" applyProtection="1">
      <alignment horizontal="center" vertical="center"/>
      <protection hidden="1"/>
    </xf>
    <xf numFmtId="0" fontId="8" fillId="18" borderId="13" xfId="50" applyNumberFormat="1" applyFont="1" applyFill="1" applyBorder="1" applyAlignment="1" applyProtection="1">
      <alignment horizontal="left" vertical="center" indent="1"/>
      <protection locked="0"/>
    </xf>
    <xf numFmtId="0" fontId="8" fillId="18" borderId="41" xfId="50" applyNumberFormat="1" applyFont="1" applyFill="1" applyBorder="1" applyAlignment="1" applyProtection="1">
      <alignment horizontal="left" vertical="center" indent="1"/>
      <protection locked="0"/>
    </xf>
    <xf numFmtId="0" fontId="9" fillId="17" borderId="19" xfId="40" applyNumberFormat="1" applyFont="1" applyFill="1" applyBorder="1" applyAlignment="1">
      <alignment horizontal="center" vertical="center"/>
    </xf>
    <xf numFmtId="0" fontId="9" fillId="17" borderId="18" xfId="40" applyNumberFormat="1" applyFont="1" applyFill="1" applyBorder="1" applyAlignment="1">
      <alignment horizontal="left" vertical="center" indent="1"/>
    </xf>
    <xf numFmtId="165" fontId="8" fillId="0" borderId="19" xfId="40" applyNumberFormat="1" applyFont="1" applyBorder="1" applyAlignment="1">
      <alignment horizontal="left" vertical="center" indent="1"/>
    </xf>
    <xf numFmtId="0" fontId="8" fillId="0" borderId="18" xfId="40" applyNumberFormat="1" applyFont="1" applyBorder="1" applyAlignment="1">
      <alignment horizontal="left" vertical="center" wrapText="1" indent="1"/>
    </xf>
    <xf numFmtId="165" fontId="8" fillId="0" borderId="19" xfId="40" applyNumberFormat="1" applyFont="1" applyBorder="1" applyAlignment="1">
      <alignment horizontal="center" vertical="center"/>
    </xf>
    <xf numFmtId="165" fontId="8" fillId="0" borderId="16" xfId="40" applyNumberFormat="1" applyFont="1" applyBorder="1" applyAlignment="1">
      <alignment horizontal="left" vertical="center" indent="1"/>
    </xf>
    <xf numFmtId="165" fontId="8" fillId="0" borderId="16" xfId="40" applyNumberFormat="1" applyFont="1" applyBorder="1" applyAlignment="1">
      <alignment horizontal="center" vertical="center"/>
    </xf>
    <xf numFmtId="0" fontId="8" fillId="0" borderId="15" xfId="40" applyNumberFormat="1" applyFont="1" applyBorder="1" applyAlignment="1">
      <alignment horizontal="left" vertical="center" wrapText="1" indent="1"/>
    </xf>
    <xf numFmtId="0" fontId="9" fillId="22" borderId="16" xfId="40" applyNumberFormat="1" applyFont="1" applyFill="1" applyBorder="1" applyAlignment="1" applyProtection="1">
      <alignment horizontal="left" vertical="center" indent="1"/>
      <protection hidden="1"/>
    </xf>
    <xf numFmtId="0" fontId="33" fillId="22" borderId="24" xfId="40" applyNumberFormat="1" applyFill="1" applyBorder="1" applyAlignment="1" applyProtection="1">
      <alignment horizontal="center" vertical="center"/>
      <protection hidden="1"/>
    </xf>
    <xf numFmtId="0" fontId="33" fillId="22" borderId="14" xfId="40" applyNumberFormat="1" applyFill="1" applyBorder="1" applyAlignment="1" applyProtection="1">
      <alignment vertical="center"/>
      <protection hidden="1"/>
    </xf>
    <xf numFmtId="0" fontId="9" fillId="17" borderId="19" xfId="40" applyNumberFormat="1" applyFont="1" applyFill="1" applyBorder="1" applyAlignment="1">
      <alignment horizontal="left" vertical="center" indent="1"/>
    </xf>
    <xf numFmtId="0" fontId="33" fillId="0" borderId="0" xfId="40" applyNumberFormat="1" applyAlignment="1" applyProtection="1">
      <alignment horizontal="left" vertical="center" indent="1"/>
      <protection hidden="1"/>
    </xf>
    <xf numFmtId="165" fontId="8" fillId="0" borderId="19" xfId="51" applyNumberFormat="1" applyFont="1" applyBorder="1" applyAlignment="1">
      <alignment horizontal="center" vertical="center"/>
    </xf>
    <xf numFmtId="0" fontId="9" fillId="17" borderId="15" xfId="40" applyNumberFormat="1" applyFont="1" applyFill="1" applyBorder="1" applyAlignment="1">
      <alignment horizontal="left" vertical="center" indent="1"/>
    </xf>
    <xf numFmtId="0" fontId="9" fillId="17" borderId="15" xfId="40" applyNumberFormat="1" applyFont="1" applyFill="1" applyBorder="1" applyAlignment="1">
      <alignment horizontal="center" vertical="center"/>
    </xf>
    <xf numFmtId="165" fontId="8" fillId="0" borderId="15" xfId="40" applyNumberFormat="1" applyFont="1" applyBorder="1" applyAlignment="1">
      <alignment horizontal="left" vertical="center" indent="1"/>
    </xf>
    <xf numFmtId="165" fontId="8" fillId="0" borderId="15" xfId="0" applyNumberFormat="1" applyFont="1" applyBorder="1" applyAlignment="1">
      <alignment horizontal="center" vertical="center"/>
    </xf>
    <xf numFmtId="165" fontId="8" fillId="0" borderId="15" xfId="40" applyNumberFormat="1" applyFont="1" applyBorder="1" applyAlignment="1">
      <alignment horizontal="center" vertical="center"/>
    </xf>
    <xf numFmtId="0" fontId="44" fillId="0" borderId="0" xfId="40" applyNumberFormat="1" applyFont="1" applyAlignment="1" applyProtection="1">
      <alignment vertical="center"/>
      <protection hidden="1"/>
    </xf>
    <xf numFmtId="0" fontId="45" fillId="20" borderId="42" xfId="40" applyNumberFormat="1" applyFont="1" applyFill="1" applyBorder="1" applyAlignment="1" applyProtection="1">
      <alignment horizontal="left" indent="1"/>
      <protection hidden="1"/>
    </xf>
    <xf numFmtId="0" fontId="8" fillId="20" borderId="10" xfId="40" applyNumberFormat="1" applyFont="1" applyFill="1" applyBorder="1" applyAlignment="1" applyProtection="1">
      <alignment vertical="center"/>
      <protection hidden="1"/>
    </xf>
    <xf numFmtId="0" fontId="8" fillId="20" borderId="43" xfId="40" applyNumberFormat="1" applyFont="1" applyFill="1" applyBorder="1" applyAlignment="1" applyProtection="1">
      <alignment vertical="center"/>
      <protection hidden="1"/>
    </xf>
    <xf numFmtId="0" fontId="45" fillId="20" borderId="44" xfId="40" applyNumberFormat="1" applyFont="1" applyFill="1" applyBorder="1" applyAlignment="1" applyProtection="1">
      <alignment horizontal="left" vertical="top" indent="1"/>
      <protection hidden="1"/>
    </xf>
    <xf numFmtId="0" fontId="8" fillId="20" borderId="45" xfId="40" applyNumberFormat="1" applyFont="1" applyFill="1" applyBorder="1" applyAlignment="1" applyProtection="1">
      <alignment vertical="center"/>
      <protection hidden="1"/>
    </xf>
    <xf numFmtId="0" fontId="8" fillId="20" borderId="46" xfId="40" applyNumberFormat="1" applyFont="1" applyFill="1" applyBorder="1" applyAlignment="1" applyProtection="1">
      <alignment vertical="center"/>
      <protection hidden="1"/>
    </xf>
    <xf numFmtId="0" fontId="1" fillId="0" borderId="0" xfId="55" applyFont="1" applyAlignment="1" applyProtection="1">
      <alignment vertical="center"/>
    </xf>
  </cellXfs>
  <cellStyles count="58">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Neutral" xfId="33" builtinId="28" customBuiltin="1"/>
    <cellStyle name="Notiz" xfId="34" builtinId="10" customBuiltin="1"/>
    <cellStyle name="Schlecht" xfId="35" builtinId="27" customBuiltin="1"/>
    <cellStyle name="Standard" xfId="0" builtinId="0"/>
    <cellStyle name="Standard 2" xfId="36"/>
    <cellStyle name="Standard 2 2" xfId="37"/>
    <cellStyle name="Standard 2 2 2" xfId="53"/>
    <cellStyle name="Standard 2 3" xfId="51"/>
    <cellStyle name="Standard 3" xfId="38"/>
    <cellStyle name="Standard 4" xfId="39"/>
    <cellStyle name="Standard 5" xfId="40"/>
    <cellStyle name="Standard 6" xfId="52"/>
    <cellStyle name="Standard 7" xfId="54"/>
    <cellStyle name="Standard 7 2" xfId="55"/>
    <cellStyle name="Standard_Antrag Weiterbildung 2 2" xfId="50"/>
    <cellStyle name="Standard_KMU-Bewertung 2" xfId="57"/>
    <cellStyle name="Standard_Überarbeitete Abschnitte 11_10" xfId="41"/>
    <cellStyle name="Standard_Überarbeitete Abschnitte 11_10 2" xfId="56"/>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7">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0" tint="-4.9989318521683403E-2"/>
      </font>
      <fill>
        <patternFill>
          <bgColor theme="0" tint="-4.9989318521683403E-2"/>
        </patternFill>
      </fill>
    </dxf>
    <dxf>
      <fill>
        <patternFill>
          <bgColor theme="0" tint="-0.14996795556505021"/>
        </patternFill>
      </fill>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s>
  <tableStyles count="1" defaultTableStyle="TableStyleMedium2" defaultPivotStyle="PivotStyleLight16">
    <tableStyle name="Tabellenformat 1" pivot="0" count="2">
      <tableStyleElement type="wholeTable" dxfId="6"/>
      <tableStyleElement type="headerRow"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DAB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57151</xdr:rowOff>
    </xdr:from>
    <xdr:to>
      <xdr:col>3</xdr:col>
      <xdr:colOff>91962</xdr:colOff>
      <xdr:row>3</xdr:row>
      <xdr:rowOff>17666</xdr:rowOff>
    </xdr:to>
    <xdr:pic>
      <xdr:nvPicPr>
        <xdr:cNvPr id="3" name="Grafik 2" descr="Kofinaniziert von der Europäischen Union" title="EU-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57151"/>
          <a:ext cx="2406535" cy="532015"/>
        </a:xfrm>
        <a:prstGeom prst="rect">
          <a:avLst/>
        </a:prstGeom>
      </xdr:spPr>
    </xdr:pic>
    <xdr:clientData/>
  </xdr:twoCellAnchor>
  <xdr:twoCellAnchor editAs="oneCell">
    <xdr:from>
      <xdr:col>3</xdr:col>
      <xdr:colOff>669924</xdr:colOff>
      <xdr:row>0</xdr:row>
      <xdr:rowOff>0</xdr:rowOff>
    </xdr:from>
    <xdr:to>
      <xdr:col>8</xdr:col>
      <xdr:colOff>3468</xdr:colOff>
      <xdr:row>2</xdr:row>
      <xdr:rowOff>166130</xdr:rowOff>
    </xdr:to>
    <xdr:pic>
      <xdr:nvPicPr>
        <xdr:cNvPr id="4" name="Grafik 3" title="TLVwA-Logo"/>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t="11394" r="2070" b="18212"/>
        <a:stretch/>
      </xdr:blipFill>
      <xdr:spPr>
        <a:xfrm>
          <a:off x="2984499" y="0"/>
          <a:ext cx="3191169" cy="5471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971553</xdr:colOff>
      <xdr:row>1</xdr:row>
      <xdr:rowOff>69851</xdr:rowOff>
    </xdr:from>
    <xdr:to>
      <xdr:col>22</xdr:col>
      <xdr:colOff>585531</xdr:colOff>
      <xdr:row>4</xdr:row>
      <xdr:rowOff>30366</xdr:rowOff>
    </xdr:to>
    <xdr:pic>
      <xdr:nvPicPr>
        <xdr:cNvPr id="9" name="Grafik 8" descr="Kofinaniziert von der Europäischen Union" title="EU-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9503" y="69851"/>
          <a:ext cx="2385753" cy="532015"/>
        </a:xfrm>
        <a:prstGeom prst="rect">
          <a:avLst/>
        </a:prstGeom>
      </xdr:spPr>
    </xdr:pic>
    <xdr:clientData/>
  </xdr:twoCellAnchor>
  <xdr:twoCellAnchor>
    <xdr:from>
      <xdr:col>0</xdr:col>
      <xdr:colOff>381000</xdr:colOff>
      <xdr:row>17</xdr:row>
      <xdr:rowOff>406400</xdr:rowOff>
    </xdr:from>
    <xdr:to>
      <xdr:col>2</xdr:col>
      <xdr:colOff>0</xdr:colOff>
      <xdr:row>17</xdr:row>
      <xdr:rowOff>406400</xdr:rowOff>
    </xdr:to>
    <xdr:cxnSp macro="">
      <xdr:nvCxnSpPr>
        <xdr:cNvPr id="3" name="Gerader Verbinder 2" title="Rahmen"/>
        <xdr:cNvCxnSpPr/>
      </xdr:nvCxnSpPr>
      <xdr:spPr>
        <a:xfrm>
          <a:off x="381000" y="2933700"/>
          <a:ext cx="1803400" cy="0"/>
        </a:xfrm>
        <a:prstGeom prst="line">
          <a:avLst/>
        </a:prstGeom>
        <a:ln w="31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22</xdr:col>
      <xdr:colOff>831849</xdr:colOff>
      <xdr:row>0</xdr:row>
      <xdr:rowOff>0</xdr:rowOff>
    </xdr:from>
    <xdr:to>
      <xdr:col>28</xdr:col>
      <xdr:colOff>3468</xdr:colOff>
      <xdr:row>3</xdr:row>
      <xdr:rowOff>166130</xdr:rowOff>
    </xdr:to>
    <xdr:pic>
      <xdr:nvPicPr>
        <xdr:cNvPr id="6" name="Grafik 5" title="TLVwA-Logo"/>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t="11394" r="2070" b="18212"/>
        <a:stretch/>
      </xdr:blipFill>
      <xdr:spPr>
        <a:xfrm>
          <a:off x="13871574" y="0"/>
          <a:ext cx="3191169" cy="54713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20"/>
  <sheetViews>
    <sheetView showGridLines="0" zoomScaleNormal="100" workbookViewId="0">
      <selection activeCell="A14" sqref="A14"/>
    </sheetView>
  </sheetViews>
  <sheetFormatPr baseColWidth="10" defaultColWidth="11.42578125" defaultRowHeight="12" x14ac:dyDescent="0.2"/>
  <cols>
    <col min="1" max="1" width="10.7109375" style="5" customWidth="1"/>
    <col min="2" max="2" width="15.7109375" style="6" customWidth="1"/>
    <col min="3" max="3" width="70.7109375" style="5" customWidth="1"/>
    <col min="4" max="16384" width="11.42578125" style="5"/>
  </cols>
  <sheetData>
    <row r="1" spans="1:3" ht="30" customHeight="1" thickBot="1" x14ac:dyDescent="0.25">
      <c r="A1" s="9" t="s">
        <v>0</v>
      </c>
      <c r="B1" s="8"/>
      <c r="C1" s="8"/>
    </row>
    <row r="2" spans="1:3" ht="30" customHeight="1" thickTop="1" x14ac:dyDescent="0.25">
      <c r="A2" s="166" t="s">
        <v>13</v>
      </c>
      <c r="B2" s="167"/>
      <c r="C2" s="168"/>
    </row>
    <row r="3" spans="1:3" ht="30" customHeight="1" thickBot="1" x14ac:dyDescent="0.25">
      <c r="A3" s="169" t="s">
        <v>12</v>
      </c>
      <c r="B3" s="170"/>
      <c r="C3" s="171"/>
    </row>
    <row r="4" spans="1:3" ht="15" customHeight="1" thickTop="1" x14ac:dyDescent="0.2">
      <c r="A4" s="165" t="str">
        <f>IF(AND(Teilnahmeliste!C6="",Teilnahmeliste!H49=0)," - öffentlich -"," - vertraulich -")</f>
        <v xml:space="preserve"> - öffentlich -</v>
      </c>
    </row>
    <row r="5" spans="1:3" ht="15" customHeight="1" x14ac:dyDescent="0.2"/>
    <row r="6" spans="1:3" ht="18" customHeight="1" x14ac:dyDescent="0.2">
      <c r="A6" s="154" t="s">
        <v>314</v>
      </c>
      <c r="B6" s="155"/>
      <c r="C6" s="156"/>
    </row>
    <row r="7" spans="1:3" s="7" customFormat="1" ht="18" customHeight="1" x14ac:dyDescent="0.2">
      <c r="A7" s="160" t="s">
        <v>1</v>
      </c>
      <c r="B7" s="161" t="s">
        <v>2</v>
      </c>
      <c r="C7" s="160" t="s">
        <v>3</v>
      </c>
    </row>
    <row r="8" spans="1:3" s="7" customFormat="1" ht="24" customHeight="1" x14ac:dyDescent="0.2">
      <c r="A8" s="162" t="s">
        <v>4</v>
      </c>
      <c r="B8" s="163">
        <v>44802</v>
      </c>
      <c r="C8" s="153" t="s">
        <v>6</v>
      </c>
    </row>
    <row r="9" spans="1:3" ht="24" customHeight="1" x14ac:dyDescent="0.2">
      <c r="A9" s="162" t="s">
        <v>309</v>
      </c>
      <c r="B9" s="164">
        <v>44904</v>
      </c>
      <c r="C9" s="153" t="s">
        <v>311</v>
      </c>
    </row>
    <row r="10" spans="1:3" ht="15" customHeight="1" x14ac:dyDescent="0.2">
      <c r="A10" s="158"/>
      <c r="B10" s="5"/>
    </row>
    <row r="11" spans="1:3" ht="18" customHeight="1" x14ac:dyDescent="0.2">
      <c r="A11" s="154" t="s">
        <v>315</v>
      </c>
      <c r="B11" s="155"/>
      <c r="C11" s="156"/>
    </row>
    <row r="12" spans="1:3" s="7" customFormat="1" ht="18" customHeight="1" x14ac:dyDescent="0.2">
      <c r="A12" s="157" t="s">
        <v>1</v>
      </c>
      <c r="B12" s="146" t="s">
        <v>2</v>
      </c>
      <c r="C12" s="147" t="s">
        <v>3</v>
      </c>
    </row>
    <row r="13" spans="1:3" s="7" customFormat="1" ht="24" customHeight="1" x14ac:dyDescent="0.2">
      <c r="A13" s="148" t="s">
        <v>316</v>
      </c>
      <c r="B13" s="159">
        <v>44928</v>
      </c>
      <c r="C13" s="149" t="s">
        <v>317</v>
      </c>
    </row>
    <row r="14" spans="1:3" ht="24" customHeight="1" x14ac:dyDescent="0.2">
      <c r="A14" s="148"/>
      <c r="B14" s="150"/>
      <c r="C14" s="149"/>
    </row>
    <row r="15" spans="1:3" ht="24" customHeight="1" x14ac:dyDescent="0.2">
      <c r="A15" s="148"/>
      <c r="B15" s="150"/>
      <c r="C15" s="149"/>
    </row>
    <row r="16" spans="1:3" ht="24" customHeight="1" x14ac:dyDescent="0.2">
      <c r="A16" s="148"/>
      <c r="B16" s="150"/>
      <c r="C16" s="149"/>
    </row>
    <row r="17" spans="1:3" ht="24" customHeight="1" x14ac:dyDescent="0.2">
      <c r="A17" s="148"/>
      <c r="B17" s="150"/>
      <c r="C17" s="149"/>
    </row>
    <row r="18" spans="1:3" ht="24" customHeight="1" x14ac:dyDescent="0.2">
      <c r="A18" s="148"/>
      <c r="B18" s="159"/>
      <c r="C18" s="149"/>
    </row>
    <row r="19" spans="1:3" ht="24" customHeight="1" x14ac:dyDescent="0.2">
      <c r="A19" s="148"/>
      <c r="B19" s="159"/>
      <c r="C19" s="149"/>
    </row>
    <row r="20" spans="1:3" ht="24" customHeight="1" x14ac:dyDescent="0.2">
      <c r="A20" s="151"/>
      <c r="B20" s="152"/>
      <c r="C20" s="153"/>
    </row>
  </sheetData>
  <sheetProtection password="D62E" sheet="1" objects="1" scenarios="1" autoFilter="0"/>
  <printOptions horizontalCentered="1"/>
  <pageMargins left="0.59055118110236227" right="0.19685039370078741" top="0.19685039370078741" bottom="0.19685039370078741" header="0.19685039370078741" footer="0.19685039370078741"/>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0000"/>
    <pageSetUpPr fitToPage="1"/>
  </sheetPr>
  <dimension ref="A1:A44"/>
  <sheetViews>
    <sheetView showGridLines="0" tabSelected="1" zoomScaleNormal="100" workbookViewId="0"/>
  </sheetViews>
  <sheetFormatPr baseColWidth="10" defaultColWidth="11.42578125" defaultRowHeight="12" x14ac:dyDescent="0.2"/>
  <cols>
    <col min="1" max="8" width="11.5703125" style="56" customWidth="1"/>
    <col min="9" max="16384" width="11.42578125" style="56"/>
  </cols>
  <sheetData>
    <row r="1" spans="1:1" ht="15" customHeight="1" x14ac:dyDescent="0.2"/>
    <row r="2" spans="1:1" ht="15" customHeight="1" x14ac:dyDescent="0.2"/>
    <row r="3" spans="1:1" ht="15" customHeight="1" x14ac:dyDescent="0.2"/>
    <row r="4" spans="1:1" ht="15" customHeight="1" x14ac:dyDescent="0.2"/>
    <row r="5" spans="1:1" ht="15" customHeight="1" x14ac:dyDescent="0.2">
      <c r="A5" s="57" t="s">
        <v>14</v>
      </c>
    </row>
    <row r="6" spans="1:1" ht="15" customHeight="1" x14ac:dyDescent="0.25">
      <c r="A6" s="58" t="str">
        <f>Änderungsdoku!A2</f>
        <v>Teilnahmeliste (wöchentlich)</v>
      </c>
    </row>
    <row r="7" spans="1:1" ht="15" customHeight="1" x14ac:dyDescent="0.25">
      <c r="A7" s="58" t="str">
        <f>Änderungsdoku!$A$3</f>
        <v>Fachkräfte/Weiterbildung - Anpassungsqualifizierung (FABEQ)</v>
      </c>
    </row>
    <row r="8" spans="1:1" ht="15" customHeight="1" x14ac:dyDescent="0.2">
      <c r="A8" s="59" t="str">
        <f>CONCATENATE("Formularversion: ",LOOKUP(2,1/(Änderungsdoku!$A$1:$A$999&lt;&gt;""),Änderungsdoku!A:A)," vom ",TEXT(VLOOKUP(LOOKUP(2,1/(Änderungsdoku!$A$1:$A$999&lt;&gt;""),Änderungsdoku!A:A),Änderungsdoku!$A$1:$B$999,2,FALSE),"TT.MM.JJ"),Änderungsdoku!$A$4)</f>
        <v>Formularversion: V 2.0 vom 02.01.23 - öffentlich -</v>
      </c>
    </row>
    <row r="9" spans="1:1" ht="15" customHeight="1" x14ac:dyDescent="0.2">
      <c r="A9" s="61"/>
    </row>
    <row r="10" spans="1:1" ht="15" customHeight="1" x14ac:dyDescent="0.2">
      <c r="A10" s="61" t="s">
        <v>318</v>
      </c>
    </row>
    <row r="11" spans="1:1" ht="15" customHeight="1" x14ac:dyDescent="0.2">
      <c r="A11" s="127" t="s">
        <v>319</v>
      </c>
    </row>
    <row r="12" spans="1:1" ht="15" customHeight="1" x14ac:dyDescent="0.2">
      <c r="A12" s="61" t="s">
        <v>320</v>
      </c>
    </row>
    <row r="13" spans="1:1" ht="15" customHeight="1" x14ac:dyDescent="0.2">
      <c r="A13" s="61"/>
    </row>
    <row r="14" spans="1:1" ht="15" customHeight="1" x14ac:dyDescent="0.2">
      <c r="A14" s="124" t="s">
        <v>321</v>
      </c>
    </row>
    <row r="15" spans="1:1" ht="15" customHeight="1" x14ac:dyDescent="0.2">
      <c r="A15" s="124" t="s">
        <v>322</v>
      </c>
    </row>
    <row r="16" spans="1:1" ht="15" customHeight="1" x14ac:dyDescent="0.2">
      <c r="A16" s="61"/>
    </row>
    <row r="17" spans="1:1" ht="15" customHeight="1" x14ac:dyDescent="0.2">
      <c r="A17" s="61" t="s">
        <v>287</v>
      </c>
    </row>
    <row r="18" spans="1:1" ht="15" customHeight="1" x14ac:dyDescent="0.2">
      <c r="A18" s="61" t="s">
        <v>288</v>
      </c>
    </row>
    <row r="19" spans="1:1" ht="15" customHeight="1" x14ac:dyDescent="0.2">
      <c r="A19" s="61" t="s">
        <v>289</v>
      </c>
    </row>
    <row r="20" spans="1:1" ht="15" customHeight="1" x14ac:dyDescent="0.2">
      <c r="A20" s="61" t="s">
        <v>290</v>
      </c>
    </row>
    <row r="21" spans="1:1" ht="15" customHeight="1" x14ac:dyDescent="0.2">
      <c r="A21" s="61" t="s">
        <v>291</v>
      </c>
    </row>
    <row r="22" spans="1:1" ht="15" customHeight="1" x14ac:dyDescent="0.2">
      <c r="A22" s="61"/>
    </row>
    <row r="23" spans="1:1" ht="15" customHeight="1" x14ac:dyDescent="0.2">
      <c r="A23" s="61" t="s">
        <v>292</v>
      </c>
    </row>
    <row r="24" spans="1:1" ht="15" customHeight="1" x14ac:dyDescent="0.2">
      <c r="A24" s="61" t="s">
        <v>293</v>
      </c>
    </row>
    <row r="25" spans="1:1" ht="15" customHeight="1" x14ac:dyDescent="0.2">
      <c r="A25" s="61"/>
    </row>
    <row r="26" spans="1:1" ht="15" customHeight="1" x14ac:dyDescent="0.2">
      <c r="A26" s="124" t="s">
        <v>294</v>
      </c>
    </row>
    <row r="27" spans="1:1" ht="15" customHeight="1" x14ac:dyDescent="0.2">
      <c r="A27" s="60" t="s">
        <v>295</v>
      </c>
    </row>
    <row r="28" spans="1:1" ht="15" customHeight="1" x14ac:dyDescent="0.2">
      <c r="A28" s="60" t="s">
        <v>297</v>
      </c>
    </row>
    <row r="29" spans="1:1" ht="15" customHeight="1" x14ac:dyDescent="0.2">
      <c r="A29" s="60" t="s">
        <v>296</v>
      </c>
    </row>
    <row r="30" spans="1:1" ht="15" customHeight="1" x14ac:dyDescent="0.2">
      <c r="A30" s="61"/>
    </row>
    <row r="31" spans="1:1" ht="15" customHeight="1" x14ac:dyDescent="0.2">
      <c r="A31" s="172" t="s">
        <v>323</v>
      </c>
    </row>
    <row r="32" spans="1:1" ht="15" customHeight="1" x14ac:dyDescent="0.2">
      <c r="A32" s="172" t="s">
        <v>324</v>
      </c>
    </row>
    <row r="33" spans="1:1" ht="15" customHeight="1" x14ac:dyDescent="0.2">
      <c r="A33" s="61"/>
    </row>
    <row r="34" spans="1:1" ht="15" customHeight="1" x14ac:dyDescent="0.2">
      <c r="A34" s="61" t="s">
        <v>298</v>
      </c>
    </row>
    <row r="35" spans="1:1" ht="15" customHeight="1" x14ac:dyDescent="0.2">
      <c r="A35" s="61" t="s">
        <v>299</v>
      </c>
    </row>
    <row r="36" spans="1:1" ht="15" customHeight="1" x14ac:dyDescent="0.2">
      <c r="A36" s="61"/>
    </row>
    <row r="37" spans="1:1" ht="15" customHeight="1" x14ac:dyDescent="0.2">
      <c r="A37" s="126" t="s">
        <v>325</v>
      </c>
    </row>
    <row r="38" spans="1:1" ht="15" customHeight="1" x14ac:dyDescent="0.2">
      <c r="A38" s="61" t="s">
        <v>326</v>
      </c>
    </row>
    <row r="39" spans="1:1" ht="15" customHeight="1" x14ac:dyDescent="0.2">
      <c r="A39" s="61"/>
    </row>
    <row r="40" spans="1:1" ht="15" customHeight="1" x14ac:dyDescent="0.2">
      <c r="A40" s="124" t="s">
        <v>303</v>
      </c>
    </row>
    <row r="41" spans="1:1" ht="15" customHeight="1" x14ac:dyDescent="0.2">
      <c r="A41" s="124" t="s">
        <v>302</v>
      </c>
    </row>
    <row r="42" spans="1:1" ht="15" customHeight="1" x14ac:dyDescent="0.2">
      <c r="A42" s="61" t="s">
        <v>300</v>
      </c>
    </row>
    <row r="43" spans="1:1" ht="15" customHeight="1" x14ac:dyDescent="0.2">
      <c r="A43" s="61" t="s">
        <v>301</v>
      </c>
    </row>
    <row r="44" spans="1:1" ht="15" customHeight="1" x14ac:dyDescent="0.2">
      <c r="A44" s="61"/>
    </row>
  </sheetData>
  <sheetProtection password="D62E" sheet="1" objects="1" scenarios="1" selectLockedCells="1" autoFilter="0"/>
  <printOptions horizontalCentered="1"/>
  <pageMargins left="0.59055118110236227" right="0.19685039370078741" top="0.19685039370078741" bottom="0.19685039370078741"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3" tint="0.39997558519241921"/>
    <pageSetUpPr fitToPage="1"/>
  </sheetPr>
  <dimension ref="A1:AH57"/>
  <sheetViews>
    <sheetView showGridLines="0" topLeftCell="A2" zoomScaleNormal="100" zoomScaleSheetLayoutView="100" workbookViewId="0">
      <selection activeCell="C6" sqref="C6"/>
    </sheetView>
  </sheetViews>
  <sheetFormatPr baseColWidth="10" defaultColWidth="11.42578125" defaultRowHeight="12" x14ac:dyDescent="0.2"/>
  <cols>
    <col min="1" max="1" width="5.5703125" style="3" customWidth="1"/>
    <col min="2" max="2" width="25.7109375" style="3" customWidth="1"/>
    <col min="3" max="3" width="16.7109375" style="3" customWidth="1"/>
    <col min="4" max="7" width="5.7109375" style="3" customWidth="1"/>
    <col min="8" max="8" width="18.7109375" style="3" customWidth="1"/>
    <col min="9" max="12" width="5.7109375" style="3" customWidth="1"/>
    <col min="13" max="13" width="18.7109375" style="3" customWidth="1"/>
    <col min="14" max="17" width="5.7109375" style="3" customWidth="1"/>
    <col min="18" max="18" width="18.7109375" style="3" customWidth="1"/>
    <col min="19" max="22" width="5.7109375" style="3" customWidth="1"/>
    <col min="23" max="23" width="18.7109375" style="3" customWidth="1"/>
    <col min="24" max="27" width="5.7109375" style="3" customWidth="1"/>
    <col min="28" max="28" width="18.7109375" style="3" customWidth="1"/>
    <col min="29" max="29" width="5.5703125" style="3" hidden="1" customWidth="1"/>
    <col min="30" max="31" width="2.5703125" style="3" customWidth="1"/>
    <col min="32" max="32" width="18.5703125" style="3" customWidth="1"/>
    <col min="33" max="33" width="6.7109375" style="3" customWidth="1"/>
    <col min="34" max="34" width="2.5703125" style="3" customWidth="1"/>
    <col min="35" max="16384" width="11.42578125" style="3"/>
  </cols>
  <sheetData>
    <row r="1" spans="1:34" hidden="1" x14ac:dyDescent="0.2">
      <c r="A1" s="51"/>
      <c r="B1" s="51"/>
      <c r="C1" s="51"/>
      <c r="D1" s="51"/>
      <c r="E1" s="51"/>
      <c r="F1" s="52">
        <v>0</v>
      </c>
      <c r="G1" s="52"/>
      <c r="H1" s="52"/>
      <c r="I1" s="52"/>
      <c r="J1" s="52"/>
      <c r="K1" s="52">
        <v>1</v>
      </c>
      <c r="L1" s="52"/>
      <c r="M1" s="52"/>
      <c r="N1" s="52"/>
      <c r="O1" s="52"/>
      <c r="P1" s="52">
        <v>2</v>
      </c>
      <c r="Q1" s="52"/>
      <c r="R1" s="52"/>
      <c r="S1" s="52"/>
      <c r="T1" s="52"/>
      <c r="U1" s="52">
        <v>3</v>
      </c>
      <c r="V1" s="52"/>
      <c r="W1" s="52"/>
      <c r="X1" s="52"/>
      <c r="Y1" s="52"/>
      <c r="Z1" s="52">
        <v>4</v>
      </c>
      <c r="AA1" s="52"/>
      <c r="AB1" s="52"/>
      <c r="AC1" s="52"/>
    </row>
    <row r="2" spans="1:34" s="1" customFormat="1" ht="15" customHeight="1" x14ac:dyDescent="0.25">
      <c r="A2" s="11" t="str">
        <f>Änderungsdoku!$A$2</f>
        <v>Teilnahmeliste (wöchentlich)</v>
      </c>
      <c r="F2" s="4"/>
      <c r="G2" s="4"/>
      <c r="H2" s="4"/>
      <c r="I2" s="4"/>
      <c r="J2" s="4"/>
      <c r="K2" s="4"/>
      <c r="L2" s="4"/>
      <c r="M2" s="4"/>
      <c r="N2" s="4"/>
      <c r="O2" s="4"/>
      <c r="P2" s="4"/>
      <c r="Q2" s="4"/>
      <c r="R2" s="4"/>
      <c r="S2" s="4"/>
      <c r="T2" s="4"/>
      <c r="U2" s="4"/>
      <c r="V2" s="4"/>
      <c r="W2" s="4"/>
      <c r="X2" s="4"/>
      <c r="Y2" s="4"/>
      <c r="Z2" s="4"/>
      <c r="AA2" s="4"/>
      <c r="AB2" s="4"/>
      <c r="AC2" s="52"/>
    </row>
    <row r="3" spans="1:34" s="1" customFormat="1" ht="15" customHeight="1" x14ac:dyDescent="0.25">
      <c r="A3" s="11" t="str">
        <f>Änderungsdoku!$A$3</f>
        <v>Fachkräfte/Weiterbildung - Anpassungsqualifizierung (FABEQ)</v>
      </c>
      <c r="AC3" s="52"/>
      <c r="AE3" s="31" t="s">
        <v>9</v>
      </c>
      <c r="AF3" s="22"/>
      <c r="AG3" s="22"/>
      <c r="AH3" s="23"/>
    </row>
    <row r="4" spans="1:34" s="1" customFormat="1" ht="15" customHeight="1" x14ac:dyDescent="0.2">
      <c r="A4" s="12" t="str">
        <f>CONCATENATE("Formularversion: ",LOOKUP(2,1/(Änderungsdoku!$A$1:$A$999&lt;&gt;""),Änderungsdoku!A:A)," vom ",TEXT(VLOOKUP(LOOKUP(2,1/(Änderungsdoku!$A$1:$A$999&lt;&gt;""),Änderungsdoku!A:A),Änderungsdoku!$A$1:$B$999,2,FALSE),"TT.MM.JJ"),Änderungsdoku!$A$4)</f>
        <v>Formularversion: V 2.0 vom 02.01.23 - öffentlich -</v>
      </c>
      <c r="AC4" s="52"/>
      <c r="AE4" s="30" t="s">
        <v>304</v>
      </c>
      <c r="AF4" s="29"/>
      <c r="AG4" s="29"/>
      <c r="AH4" s="25"/>
    </row>
    <row r="5" spans="1:34" s="1" customFormat="1" ht="15" customHeight="1" x14ac:dyDescent="0.2">
      <c r="AC5" s="52"/>
      <c r="AE5" s="49"/>
      <c r="AF5" s="29"/>
      <c r="AG5" s="29"/>
      <c r="AH5" s="25"/>
    </row>
    <row r="6" spans="1:34" s="1" customFormat="1" ht="18" customHeight="1" x14ac:dyDescent="0.2">
      <c r="A6" s="10" t="s">
        <v>5</v>
      </c>
      <c r="C6" s="53"/>
      <c r="D6" s="54"/>
      <c r="E6" s="55"/>
      <c r="AB6" s="32" t="str">
        <f>CONCATENATE("- ",AE6,IF(AG6="",1,AG6)," -")</f>
        <v>- Blattnummer 1 -</v>
      </c>
      <c r="AC6" s="52"/>
      <c r="AE6" s="30" t="s">
        <v>10</v>
      </c>
      <c r="AF6" s="24"/>
      <c r="AG6" s="125"/>
      <c r="AH6" s="50"/>
    </row>
    <row r="7" spans="1:34" ht="5.0999999999999996" customHeight="1" x14ac:dyDescent="0.2">
      <c r="N7" s="1"/>
      <c r="AC7" s="52"/>
      <c r="AD7" s="1"/>
      <c r="AE7" s="26"/>
      <c r="AF7" s="27"/>
      <c r="AG7" s="27"/>
      <c r="AH7" s="28"/>
    </row>
    <row r="8" spans="1:34" ht="18" customHeight="1" x14ac:dyDescent="0.2">
      <c r="A8" s="3" t="s">
        <v>7</v>
      </c>
      <c r="C8" s="53"/>
      <c r="D8" s="54"/>
      <c r="E8" s="54"/>
      <c r="F8" s="54"/>
      <c r="G8" s="54"/>
      <c r="H8" s="54"/>
      <c r="I8" s="54"/>
      <c r="J8" s="54"/>
      <c r="K8" s="54"/>
      <c r="L8" s="54"/>
      <c r="M8" s="54"/>
      <c r="N8" s="54"/>
      <c r="O8" s="54"/>
      <c r="P8" s="54"/>
      <c r="Q8" s="55"/>
      <c r="R8" s="1"/>
      <c r="S8" s="1"/>
      <c r="U8" s="111" t="s">
        <v>306</v>
      </c>
      <c r="V8" s="92"/>
      <c r="W8" s="92"/>
      <c r="X8" s="92"/>
      <c r="Y8" s="92"/>
      <c r="Z8" s="111" t="s">
        <v>40</v>
      </c>
      <c r="AA8" s="92"/>
      <c r="AB8" s="92"/>
      <c r="AC8" s="52"/>
      <c r="AD8" s="1"/>
    </row>
    <row r="9" spans="1:34" ht="5.0999999999999996" customHeight="1" x14ac:dyDescent="0.2">
      <c r="AC9" s="52"/>
      <c r="AD9" s="1"/>
    </row>
    <row r="10" spans="1:34" ht="18" customHeight="1" x14ac:dyDescent="0.2">
      <c r="A10" s="3" t="s">
        <v>15</v>
      </c>
      <c r="C10" s="67" t="s">
        <v>16</v>
      </c>
      <c r="D10" s="110" t="str">
        <f>IFERROR(VLOOKUP(C10,BDKS,2,FALSE),"")</f>
        <v xml:space="preserve"> </v>
      </c>
      <c r="E10" s="69"/>
      <c r="F10" s="69"/>
      <c r="G10" s="69"/>
      <c r="H10" s="69"/>
      <c r="I10" s="69"/>
      <c r="J10" s="69"/>
      <c r="K10" s="69"/>
      <c r="L10" s="69"/>
      <c r="M10" s="69"/>
      <c r="N10" s="69"/>
      <c r="O10" s="69"/>
      <c r="P10" s="69"/>
      <c r="Q10" s="70"/>
      <c r="U10" s="68" t="s">
        <v>26</v>
      </c>
      <c r="V10" s="81"/>
      <c r="W10" s="33"/>
      <c r="Z10" s="68" t="s">
        <v>26</v>
      </c>
      <c r="AA10" s="81"/>
      <c r="AB10" s="33"/>
      <c r="AC10" s="52"/>
      <c r="AD10" s="1"/>
      <c r="AE10" s="1"/>
    </row>
    <row r="11" spans="1:34" ht="5.0999999999999996" customHeight="1" x14ac:dyDescent="0.2">
      <c r="AA11" s="34"/>
      <c r="AC11" s="52"/>
      <c r="AD11" s="1"/>
      <c r="AE11" s="1"/>
    </row>
    <row r="12" spans="1:34" ht="18" customHeight="1" x14ac:dyDescent="0.2">
      <c r="A12" s="3" t="s">
        <v>18</v>
      </c>
      <c r="C12" s="53"/>
      <c r="D12" s="54"/>
      <c r="E12" s="54"/>
      <c r="F12" s="54"/>
      <c r="G12" s="54"/>
      <c r="H12" s="54"/>
      <c r="I12" s="54"/>
      <c r="J12" s="54"/>
      <c r="K12" s="54"/>
      <c r="L12" s="54"/>
      <c r="M12" s="54"/>
      <c r="N12" s="54"/>
      <c r="O12" s="54"/>
      <c r="P12" s="54"/>
      <c r="Q12" s="55"/>
      <c r="U12" s="68" t="s">
        <v>27</v>
      </c>
      <c r="V12" s="81"/>
      <c r="W12" s="33"/>
      <c r="Z12" s="68" t="s">
        <v>27</v>
      </c>
      <c r="AA12" s="81"/>
      <c r="AB12" s="33"/>
      <c r="AC12" s="52"/>
      <c r="AD12" s="1"/>
      <c r="AE12" s="1"/>
    </row>
    <row r="13" spans="1:34" ht="12" customHeight="1" x14ac:dyDescent="0.2">
      <c r="AC13" s="52"/>
      <c r="AD13" s="1"/>
      <c r="AE13" s="1"/>
    </row>
    <row r="14" spans="1:34" ht="18" customHeight="1" x14ac:dyDescent="0.2">
      <c r="AB14" s="101" t="s">
        <v>33</v>
      </c>
      <c r="AC14" s="52"/>
      <c r="AD14" s="1"/>
      <c r="AE14" s="1"/>
    </row>
    <row r="15" spans="1:34" ht="5.0999999999999996" customHeight="1" x14ac:dyDescent="0.2">
      <c r="A15" s="37"/>
      <c r="B15" s="36"/>
      <c r="C15" s="38"/>
      <c r="D15" s="37"/>
      <c r="E15" s="36"/>
      <c r="F15" s="36"/>
      <c r="G15" s="36"/>
      <c r="H15" s="38"/>
      <c r="I15" s="37"/>
      <c r="J15" s="36"/>
      <c r="K15" s="36"/>
      <c r="L15" s="36"/>
      <c r="M15" s="38"/>
      <c r="N15" s="37"/>
      <c r="O15" s="36"/>
      <c r="P15" s="36"/>
      <c r="Q15" s="36"/>
      <c r="R15" s="38"/>
      <c r="S15" s="37"/>
      <c r="T15" s="36"/>
      <c r="U15" s="36"/>
      <c r="V15" s="36"/>
      <c r="W15" s="38"/>
      <c r="X15" s="37"/>
      <c r="Y15" s="36"/>
      <c r="Z15" s="36"/>
      <c r="AA15" s="36"/>
      <c r="AB15" s="38"/>
      <c r="AC15" s="52"/>
      <c r="AD15" s="1"/>
      <c r="AE15" s="1"/>
    </row>
    <row r="16" spans="1:34" ht="12" customHeight="1" x14ac:dyDescent="0.2">
      <c r="A16" s="94"/>
      <c r="B16" s="115"/>
      <c r="C16" s="121" t="s">
        <v>2</v>
      </c>
      <c r="D16" s="39"/>
      <c r="E16" s="71"/>
      <c r="F16" s="71"/>
      <c r="G16" s="40" t="str">
        <f>IF(OR($AB$10="",$AB$12=""),"Mo",H16)</f>
        <v>Mo</v>
      </c>
      <c r="H16" s="103" t="str">
        <f>IF(OR($AB$10="",$AB$12=""),"",IF($AB$10+F1&gt;$AB$12,"",$AB$10+F1))</f>
        <v/>
      </c>
      <c r="I16" s="41"/>
      <c r="J16" s="71"/>
      <c r="K16" s="71"/>
      <c r="L16" s="40" t="str">
        <f>IF(OR($AB$10="",$AB$12=""),"Di",M16)</f>
        <v>Di</v>
      </c>
      <c r="M16" s="103" t="str">
        <f>IF(OR($AB$10="",$AB$12=""),"",IF($AB$10+K1&gt;$AB$12,"",$AB$10+K1))</f>
        <v/>
      </c>
      <c r="N16" s="41"/>
      <c r="O16" s="72"/>
      <c r="P16" s="71"/>
      <c r="Q16" s="40" t="str">
        <f>IF(OR($AB$10="",$AB$12=""),"Mi",R16)</f>
        <v>Mi</v>
      </c>
      <c r="R16" s="103" t="str">
        <f>IF(OR($AB$10="",$AB$12=""),"",IF($AB$10+P1&gt;$AB$12,"",$AB$10+P1))</f>
        <v/>
      </c>
      <c r="S16" s="41"/>
      <c r="T16" s="72"/>
      <c r="U16" s="71"/>
      <c r="V16" s="40" t="str">
        <f>IF(OR($AB$10="",$AB$12=""),"Do",W16)</f>
        <v>Do</v>
      </c>
      <c r="W16" s="103" t="str">
        <f>IF(OR($AB$10="",$AB$12=""),"",IF($AB$10+U1&gt;$AB$12,"",$AB$10+U1))</f>
        <v/>
      </c>
      <c r="X16" s="41"/>
      <c r="Y16" s="72"/>
      <c r="Z16" s="71"/>
      <c r="AA16" s="40" t="str">
        <f>IF(OR($AB$10="",$AB$12=""),"Fr",AB16)</f>
        <v>Fr</v>
      </c>
      <c r="AB16" s="104" t="str">
        <f>IF(OR($AB$10="",$AB$12=""),"",IF($AB$10+Z1&gt;$AB$12,"",$AB$10+Z1))</f>
        <v/>
      </c>
      <c r="AC16" s="52"/>
      <c r="AD16" s="1"/>
      <c r="AE16" s="1"/>
    </row>
    <row r="17" spans="1:31" ht="5.0999999999999996" customHeight="1" x14ac:dyDescent="0.2">
      <c r="A17" s="97"/>
      <c r="B17" s="122"/>
      <c r="C17" s="123"/>
      <c r="D17" s="116"/>
      <c r="E17" s="73"/>
      <c r="F17" s="117"/>
      <c r="G17" s="118"/>
      <c r="H17" s="119"/>
      <c r="I17" s="120"/>
      <c r="J17" s="117"/>
      <c r="K17" s="118"/>
      <c r="L17" s="118"/>
      <c r="M17" s="119"/>
      <c r="N17" s="120"/>
      <c r="O17" s="118"/>
      <c r="P17" s="117"/>
      <c r="Q17" s="118"/>
      <c r="R17" s="119"/>
      <c r="S17" s="120"/>
      <c r="T17" s="118"/>
      <c r="U17" s="118"/>
      <c r="V17" s="118"/>
      <c r="W17" s="119"/>
      <c r="X17" s="120"/>
      <c r="Y17" s="118"/>
      <c r="Z17" s="118"/>
      <c r="AA17" s="118"/>
      <c r="AB17" s="119"/>
      <c r="AC17" s="52"/>
      <c r="AD17" s="1"/>
      <c r="AE17" s="1"/>
    </row>
    <row r="18" spans="1:31" ht="62.1" customHeight="1" x14ac:dyDescent="0.2">
      <c r="A18" s="42" t="s">
        <v>11</v>
      </c>
      <c r="B18" s="42" t="s">
        <v>310</v>
      </c>
      <c r="C18" s="42" t="s">
        <v>39</v>
      </c>
      <c r="D18" s="112" t="str">
        <f>IF(G16="","","Sollstunden")</f>
        <v>Sollstunden</v>
      </c>
      <c r="E18" s="113" t="str">
        <f>IF(G16="","","anwesende Stunden")</f>
        <v>anwesende Stunden</v>
      </c>
      <c r="F18" s="113" t="str">
        <f>IF(G16="","","abwesende Stunden")</f>
        <v>abwesende Stunden</v>
      </c>
      <c r="G18" s="113" t="s">
        <v>305</v>
      </c>
      <c r="H18" s="114" t="str">
        <f>IF(G16="","","Unterschrift des/der Teilnehmenden
- bei Anwesenheit -")</f>
        <v>Unterschrift des/der Teilnehmenden
- bei Anwesenheit -</v>
      </c>
      <c r="I18" s="112" t="str">
        <f>IF(L16="","","Sollstunden")</f>
        <v>Sollstunden</v>
      </c>
      <c r="J18" s="113" t="str">
        <f>IF(L16="","","anwesende Stunden")</f>
        <v>anwesende Stunden</v>
      </c>
      <c r="K18" s="113" t="str">
        <f>IF(L16="","","abwesende Stunden")</f>
        <v>abwesende Stunden</v>
      </c>
      <c r="L18" s="113" t="s">
        <v>305</v>
      </c>
      <c r="M18" s="114" t="str">
        <f>IF(L16="","","Unterschrift des/der Teilnehmenden
- bei Anwesenheit -")</f>
        <v>Unterschrift des/der Teilnehmenden
- bei Anwesenheit -</v>
      </c>
      <c r="N18" s="112" t="str">
        <f>IF(Q16="","","Sollstunden")</f>
        <v>Sollstunden</v>
      </c>
      <c r="O18" s="113" t="str">
        <f>IF(Q16="","","anwesende Stunden")</f>
        <v>anwesende Stunden</v>
      </c>
      <c r="P18" s="113" t="str">
        <f>IF(Q16="","","abwesende Stunden")</f>
        <v>abwesende Stunden</v>
      </c>
      <c r="Q18" s="113" t="s">
        <v>305</v>
      </c>
      <c r="R18" s="114" t="str">
        <f>IF(Q16="","","Unterschrift des/der Teilnehmenden
- bei Anwesenheit -")</f>
        <v>Unterschrift des/der Teilnehmenden
- bei Anwesenheit -</v>
      </c>
      <c r="S18" s="112" t="str">
        <f>IF(V16="","","Sollstunden")</f>
        <v>Sollstunden</v>
      </c>
      <c r="T18" s="113" t="str">
        <f>IF(V16="","","anwesende Stunden")</f>
        <v>anwesende Stunden</v>
      </c>
      <c r="U18" s="113" t="str">
        <f>IF(V16="","","abwesende Stunden")</f>
        <v>abwesende Stunden</v>
      </c>
      <c r="V18" s="113" t="s">
        <v>305</v>
      </c>
      <c r="W18" s="114" t="str">
        <f>IF(V16="","","Unterschrift des/der Teilnehmenden
- bei Anwesenheit -")</f>
        <v>Unterschrift des/der Teilnehmenden
- bei Anwesenheit -</v>
      </c>
      <c r="X18" s="112" t="str">
        <f>IF(AA16="","","Sollstunden")</f>
        <v>Sollstunden</v>
      </c>
      <c r="Y18" s="113" t="str">
        <f>IF(AA16="","","anwesende Stunden")</f>
        <v>anwesende Stunden</v>
      </c>
      <c r="Z18" s="113" t="str">
        <f>IF(AA16="","","abwesende Stunden")</f>
        <v>abwesende Stunden</v>
      </c>
      <c r="AA18" s="113" t="s">
        <v>305</v>
      </c>
      <c r="AB18" s="114" t="str">
        <f>IF(AA16="","","Unterschrift des/der Teilnehmenden
- bei Anwesenheit -")</f>
        <v>Unterschrift des/der Teilnehmenden
- bei Anwesenheit -</v>
      </c>
      <c r="AC18" s="52"/>
      <c r="AD18" s="1"/>
      <c r="AE18" s="1"/>
    </row>
    <row r="19" spans="1:31" ht="5.0999999999999996" customHeight="1" x14ac:dyDescent="0.2">
      <c r="A19" s="43"/>
      <c r="B19" s="44"/>
      <c r="C19" s="48"/>
      <c r="D19" s="45"/>
      <c r="E19" s="46"/>
      <c r="F19" s="46"/>
      <c r="G19" s="74"/>
      <c r="H19" s="47"/>
      <c r="I19" s="45"/>
      <c r="J19" s="46"/>
      <c r="K19" s="46"/>
      <c r="L19" s="74"/>
      <c r="M19" s="73"/>
      <c r="N19" s="45"/>
      <c r="O19" s="46"/>
      <c r="P19" s="46"/>
      <c r="Q19" s="74"/>
      <c r="R19" s="73"/>
      <c r="S19" s="45"/>
      <c r="T19" s="46"/>
      <c r="U19" s="46"/>
      <c r="V19" s="74"/>
      <c r="W19" s="73"/>
      <c r="X19" s="45"/>
      <c r="Y19" s="46"/>
      <c r="Z19" s="46"/>
      <c r="AA19" s="74"/>
      <c r="AB19" s="75"/>
      <c r="AC19" s="52"/>
      <c r="AD19" s="1"/>
      <c r="AE19" s="1"/>
    </row>
    <row r="20" spans="1:31" ht="21" customHeight="1" x14ac:dyDescent="0.2">
      <c r="A20" s="129">
        <f>IF(OR($AG$6="",$AG$6=1),AC20,AC20+(10*($AG$6-1)))</f>
        <v>1</v>
      </c>
      <c r="B20" s="145"/>
      <c r="C20" s="130"/>
      <c r="D20" s="131"/>
      <c r="E20" s="132"/>
      <c r="F20" s="133"/>
      <c r="G20" s="134"/>
      <c r="H20" s="135"/>
      <c r="I20" s="131"/>
      <c r="J20" s="132"/>
      <c r="K20" s="133"/>
      <c r="L20" s="134"/>
      <c r="M20" s="136"/>
      <c r="N20" s="131"/>
      <c r="O20" s="132"/>
      <c r="P20" s="133"/>
      <c r="Q20" s="134"/>
      <c r="R20" s="136"/>
      <c r="S20" s="131"/>
      <c r="T20" s="132"/>
      <c r="U20" s="133"/>
      <c r="V20" s="134"/>
      <c r="W20" s="136"/>
      <c r="X20" s="131"/>
      <c r="Y20" s="132"/>
      <c r="Z20" s="133"/>
      <c r="AA20" s="134"/>
      <c r="AB20" s="135"/>
      <c r="AC20" s="52">
        <v>1</v>
      </c>
      <c r="AD20" s="1"/>
      <c r="AE20" s="1"/>
    </row>
    <row r="21" spans="1:31" ht="21" customHeight="1" x14ac:dyDescent="0.2">
      <c r="A21" s="128"/>
      <c r="B21" s="144"/>
      <c r="C21" s="139"/>
      <c r="D21" s="140"/>
      <c r="E21" s="141"/>
      <c r="F21" s="142"/>
      <c r="G21" s="143"/>
      <c r="H21" s="137"/>
      <c r="I21" s="140"/>
      <c r="J21" s="141"/>
      <c r="K21" s="142"/>
      <c r="L21" s="143"/>
      <c r="M21" s="138"/>
      <c r="N21" s="140"/>
      <c r="O21" s="141"/>
      <c r="P21" s="142"/>
      <c r="Q21" s="143"/>
      <c r="R21" s="138"/>
      <c r="S21" s="140"/>
      <c r="T21" s="141"/>
      <c r="U21" s="142"/>
      <c r="V21" s="143"/>
      <c r="W21" s="138"/>
      <c r="X21" s="140"/>
      <c r="Y21" s="141"/>
      <c r="Z21" s="142"/>
      <c r="AA21" s="143"/>
      <c r="AB21" s="137"/>
      <c r="AC21" s="52"/>
      <c r="AD21" s="1"/>
      <c r="AE21" s="1"/>
    </row>
    <row r="22" spans="1:31" ht="21" customHeight="1" x14ac:dyDescent="0.2">
      <c r="A22" s="129">
        <f t="shared" ref="A22" si="0">IF(OR($AG$6="",$AG$6=1),AC22,AC22+(10*($AG$6-1)))</f>
        <v>2</v>
      </c>
      <c r="B22" s="145"/>
      <c r="C22" s="130"/>
      <c r="D22" s="131"/>
      <c r="E22" s="132"/>
      <c r="F22" s="133"/>
      <c r="G22" s="134"/>
      <c r="H22" s="135"/>
      <c r="I22" s="131"/>
      <c r="J22" s="132"/>
      <c r="K22" s="133"/>
      <c r="L22" s="134"/>
      <c r="M22" s="136"/>
      <c r="N22" s="131"/>
      <c r="O22" s="132"/>
      <c r="P22" s="133"/>
      <c r="Q22" s="134"/>
      <c r="R22" s="136"/>
      <c r="S22" s="131"/>
      <c r="T22" s="132"/>
      <c r="U22" s="133"/>
      <c r="V22" s="134"/>
      <c r="W22" s="136"/>
      <c r="X22" s="131"/>
      <c r="Y22" s="132"/>
      <c r="Z22" s="133"/>
      <c r="AA22" s="134"/>
      <c r="AB22" s="135"/>
      <c r="AC22" s="52">
        <v>2</v>
      </c>
      <c r="AD22" s="18"/>
      <c r="AE22" s="18"/>
    </row>
    <row r="23" spans="1:31" ht="21" customHeight="1" x14ac:dyDescent="0.2">
      <c r="A23" s="128"/>
      <c r="B23" s="144"/>
      <c r="C23" s="139"/>
      <c r="D23" s="140"/>
      <c r="E23" s="141"/>
      <c r="F23" s="142"/>
      <c r="G23" s="143"/>
      <c r="H23" s="137"/>
      <c r="I23" s="140"/>
      <c r="J23" s="141"/>
      <c r="K23" s="142"/>
      <c r="L23" s="143"/>
      <c r="M23" s="138"/>
      <c r="N23" s="140"/>
      <c r="O23" s="141"/>
      <c r="P23" s="142"/>
      <c r="Q23" s="143"/>
      <c r="R23" s="138"/>
      <c r="S23" s="140"/>
      <c r="T23" s="141"/>
      <c r="U23" s="142"/>
      <c r="V23" s="143"/>
      <c r="W23" s="138"/>
      <c r="X23" s="140"/>
      <c r="Y23" s="141"/>
      <c r="Z23" s="142"/>
      <c r="AA23" s="143"/>
      <c r="AB23" s="137"/>
      <c r="AC23" s="52"/>
      <c r="AD23" s="18"/>
      <c r="AE23" s="18"/>
    </row>
    <row r="24" spans="1:31" ht="21" customHeight="1" x14ac:dyDescent="0.2">
      <c r="A24" s="129">
        <f t="shared" ref="A24" si="1">IF(OR($AG$6="",$AG$6=1),AC24,AC24+(10*($AG$6-1)))</f>
        <v>3</v>
      </c>
      <c r="B24" s="145"/>
      <c r="C24" s="130"/>
      <c r="D24" s="131"/>
      <c r="E24" s="132"/>
      <c r="F24" s="133"/>
      <c r="G24" s="134"/>
      <c r="H24" s="135"/>
      <c r="I24" s="131"/>
      <c r="J24" s="132"/>
      <c r="K24" s="133"/>
      <c r="L24" s="134"/>
      <c r="M24" s="136"/>
      <c r="N24" s="131"/>
      <c r="O24" s="132"/>
      <c r="P24" s="133"/>
      <c r="Q24" s="134"/>
      <c r="R24" s="136"/>
      <c r="S24" s="131"/>
      <c r="T24" s="132"/>
      <c r="U24" s="133"/>
      <c r="V24" s="134"/>
      <c r="W24" s="136"/>
      <c r="X24" s="131"/>
      <c r="Y24" s="132"/>
      <c r="Z24" s="133"/>
      <c r="AA24" s="134"/>
      <c r="AB24" s="135"/>
      <c r="AC24" s="52">
        <v>3</v>
      </c>
      <c r="AD24" s="18"/>
      <c r="AE24" s="18"/>
    </row>
    <row r="25" spans="1:31" ht="21" customHeight="1" x14ac:dyDescent="0.2">
      <c r="A25" s="128"/>
      <c r="B25" s="144"/>
      <c r="C25" s="139"/>
      <c r="D25" s="140"/>
      <c r="E25" s="141"/>
      <c r="F25" s="142"/>
      <c r="G25" s="143"/>
      <c r="H25" s="137"/>
      <c r="I25" s="140"/>
      <c r="J25" s="141"/>
      <c r="K25" s="142"/>
      <c r="L25" s="143"/>
      <c r="M25" s="138"/>
      <c r="N25" s="140"/>
      <c r="O25" s="141"/>
      <c r="P25" s="142"/>
      <c r="Q25" s="143"/>
      <c r="R25" s="138"/>
      <c r="S25" s="140"/>
      <c r="T25" s="141"/>
      <c r="U25" s="142"/>
      <c r="V25" s="143"/>
      <c r="W25" s="138"/>
      <c r="X25" s="140"/>
      <c r="Y25" s="141"/>
      <c r="Z25" s="142"/>
      <c r="AA25" s="143"/>
      <c r="AB25" s="137"/>
      <c r="AC25" s="52"/>
      <c r="AD25" s="18"/>
      <c r="AE25" s="18"/>
    </row>
    <row r="26" spans="1:31" ht="21" customHeight="1" x14ac:dyDescent="0.2">
      <c r="A26" s="129">
        <f t="shared" ref="A26" si="2">IF(OR($AG$6="",$AG$6=1),AC26,AC26+(10*($AG$6-1)))</f>
        <v>4</v>
      </c>
      <c r="B26" s="145"/>
      <c r="C26" s="130"/>
      <c r="D26" s="131"/>
      <c r="E26" s="132"/>
      <c r="F26" s="133"/>
      <c r="G26" s="134"/>
      <c r="H26" s="135"/>
      <c r="I26" s="131"/>
      <c r="J26" s="132"/>
      <c r="K26" s="133"/>
      <c r="L26" s="134"/>
      <c r="M26" s="136"/>
      <c r="N26" s="131"/>
      <c r="O26" s="132"/>
      <c r="P26" s="133"/>
      <c r="Q26" s="134"/>
      <c r="R26" s="136"/>
      <c r="S26" s="131"/>
      <c r="T26" s="132"/>
      <c r="U26" s="133"/>
      <c r="V26" s="134"/>
      <c r="W26" s="136"/>
      <c r="X26" s="131"/>
      <c r="Y26" s="132"/>
      <c r="Z26" s="133"/>
      <c r="AA26" s="134"/>
      <c r="AB26" s="135"/>
      <c r="AC26" s="52">
        <v>4</v>
      </c>
      <c r="AD26" s="18"/>
      <c r="AE26" s="18"/>
    </row>
    <row r="27" spans="1:31" ht="21" customHeight="1" x14ac:dyDescent="0.2">
      <c r="A27" s="128"/>
      <c r="B27" s="144"/>
      <c r="C27" s="139"/>
      <c r="D27" s="140"/>
      <c r="E27" s="141"/>
      <c r="F27" s="142"/>
      <c r="G27" s="143"/>
      <c r="H27" s="137"/>
      <c r="I27" s="140"/>
      <c r="J27" s="141"/>
      <c r="K27" s="142"/>
      <c r="L27" s="143"/>
      <c r="M27" s="138"/>
      <c r="N27" s="140"/>
      <c r="O27" s="141"/>
      <c r="P27" s="142"/>
      <c r="Q27" s="143"/>
      <c r="R27" s="138"/>
      <c r="S27" s="140"/>
      <c r="T27" s="141"/>
      <c r="U27" s="142"/>
      <c r="V27" s="143"/>
      <c r="W27" s="138"/>
      <c r="X27" s="140"/>
      <c r="Y27" s="141"/>
      <c r="Z27" s="142"/>
      <c r="AA27" s="143"/>
      <c r="AB27" s="137"/>
      <c r="AC27" s="52"/>
      <c r="AD27" s="18"/>
      <c r="AE27" s="18"/>
    </row>
    <row r="28" spans="1:31" ht="21" customHeight="1" x14ac:dyDescent="0.2">
      <c r="A28" s="129">
        <f t="shared" ref="A28" si="3">IF(OR($AG$6="",$AG$6=1),AC28,AC28+(10*($AG$6-1)))</f>
        <v>5</v>
      </c>
      <c r="B28" s="145"/>
      <c r="C28" s="130"/>
      <c r="D28" s="131"/>
      <c r="E28" s="132"/>
      <c r="F28" s="133"/>
      <c r="G28" s="134"/>
      <c r="H28" s="135"/>
      <c r="I28" s="131"/>
      <c r="J28" s="132"/>
      <c r="K28" s="133"/>
      <c r="L28" s="134"/>
      <c r="M28" s="136"/>
      <c r="N28" s="131"/>
      <c r="O28" s="132"/>
      <c r="P28" s="133"/>
      <c r="Q28" s="134"/>
      <c r="R28" s="136"/>
      <c r="S28" s="131"/>
      <c r="T28" s="132"/>
      <c r="U28" s="133"/>
      <c r="V28" s="134"/>
      <c r="W28" s="136"/>
      <c r="X28" s="131"/>
      <c r="Y28" s="132"/>
      <c r="Z28" s="133"/>
      <c r="AA28" s="134"/>
      <c r="AB28" s="135"/>
      <c r="AC28" s="52">
        <v>5</v>
      </c>
      <c r="AD28" s="18"/>
      <c r="AE28" s="18"/>
    </row>
    <row r="29" spans="1:31" ht="21" customHeight="1" x14ac:dyDescent="0.2">
      <c r="A29" s="128"/>
      <c r="B29" s="144"/>
      <c r="C29" s="139"/>
      <c r="D29" s="140"/>
      <c r="E29" s="141"/>
      <c r="F29" s="142"/>
      <c r="G29" s="143"/>
      <c r="H29" s="137"/>
      <c r="I29" s="140"/>
      <c r="J29" s="141"/>
      <c r="K29" s="142"/>
      <c r="L29" s="143"/>
      <c r="M29" s="138"/>
      <c r="N29" s="140"/>
      <c r="O29" s="141"/>
      <c r="P29" s="142"/>
      <c r="Q29" s="143"/>
      <c r="R29" s="138"/>
      <c r="S29" s="140"/>
      <c r="T29" s="141"/>
      <c r="U29" s="142"/>
      <c r="V29" s="143"/>
      <c r="W29" s="138"/>
      <c r="X29" s="140"/>
      <c r="Y29" s="141"/>
      <c r="Z29" s="142"/>
      <c r="AA29" s="143"/>
      <c r="AB29" s="137"/>
      <c r="AC29" s="52"/>
      <c r="AD29" s="18"/>
      <c r="AE29" s="18"/>
    </row>
    <row r="30" spans="1:31" ht="21" customHeight="1" x14ac:dyDescent="0.2">
      <c r="A30" s="129">
        <f t="shared" ref="A30" si="4">IF(OR($AG$6="",$AG$6=1),AC30,AC30+(10*($AG$6-1)))</f>
        <v>6</v>
      </c>
      <c r="B30" s="145"/>
      <c r="C30" s="130"/>
      <c r="D30" s="131"/>
      <c r="E30" s="132"/>
      <c r="F30" s="133"/>
      <c r="G30" s="134"/>
      <c r="H30" s="135"/>
      <c r="I30" s="131"/>
      <c r="J30" s="132"/>
      <c r="K30" s="133"/>
      <c r="L30" s="134"/>
      <c r="M30" s="136"/>
      <c r="N30" s="131"/>
      <c r="O30" s="132"/>
      <c r="P30" s="133"/>
      <c r="Q30" s="134"/>
      <c r="R30" s="136"/>
      <c r="S30" s="131"/>
      <c r="T30" s="132"/>
      <c r="U30" s="133"/>
      <c r="V30" s="134"/>
      <c r="W30" s="136"/>
      <c r="X30" s="131"/>
      <c r="Y30" s="132"/>
      <c r="Z30" s="133"/>
      <c r="AA30" s="134"/>
      <c r="AB30" s="135"/>
      <c r="AC30" s="52">
        <v>6</v>
      </c>
      <c r="AD30" s="18"/>
      <c r="AE30" s="18"/>
    </row>
    <row r="31" spans="1:31" ht="21" customHeight="1" x14ac:dyDescent="0.2">
      <c r="A31" s="128"/>
      <c r="B31" s="144"/>
      <c r="C31" s="139"/>
      <c r="D31" s="140"/>
      <c r="E31" s="141"/>
      <c r="F31" s="142"/>
      <c r="G31" s="143"/>
      <c r="H31" s="137"/>
      <c r="I31" s="140"/>
      <c r="J31" s="141"/>
      <c r="K31" s="142"/>
      <c r="L31" s="143"/>
      <c r="M31" s="138"/>
      <c r="N31" s="140"/>
      <c r="O31" s="141"/>
      <c r="P31" s="142"/>
      <c r="Q31" s="143"/>
      <c r="R31" s="138"/>
      <c r="S31" s="140"/>
      <c r="T31" s="141"/>
      <c r="U31" s="142"/>
      <c r="V31" s="143"/>
      <c r="W31" s="138"/>
      <c r="X31" s="140"/>
      <c r="Y31" s="141"/>
      <c r="Z31" s="142"/>
      <c r="AA31" s="143"/>
      <c r="AB31" s="137"/>
      <c r="AC31" s="52"/>
      <c r="AD31" s="18"/>
      <c r="AE31" s="18"/>
    </row>
    <row r="32" spans="1:31" ht="21" customHeight="1" x14ac:dyDescent="0.2">
      <c r="A32" s="129">
        <f t="shared" ref="A32" si="5">IF(OR($AG$6="",$AG$6=1),AC32,AC32+(10*($AG$6-1)))</f>
        <v>7</v>
      </c>
      <c r="B32" s="145"/>
      <c r="C32" s="130"/>
      <c r="D32" s="131"/>
      <c r="E32" s="132"/>
      <c r="F32" s="133"/>
      <c r="G32" s="134"/>
      <c r="H32" s="135"/>
      <c r="I32" s="131"/>
      <c r="J32" s="132"/>
      <c r="K32" s="133"/>
      <c r="L32" s="134"/>
      <c r="M32" s="136"/>
      <c r="N32" s="131"/>
      <c r="O32" s="132"/>
      <c r="P32" s="133"/>
      <c r="Q32" s="134"/>
      <c r="R32" s="136"/>
      <c r="S32" s="131"/>
      <c r="T32" s="132"/>
      <c r="U32" s="133"/>
      <c r="V32" s="134"/>
      <c r="W32" s="136"/>
      <c r="X32" s="131"/>
      <c r="Y32" s="132"/>
      <c r="Z32" s="133"/>
      <c r="AA32" s="134"/>
      <c r="AB32" s="135"/>
      <c r="AC32" s="52">
        <v>7</v>
      </c>
      <c r="AD32" s="18"/>
      <c r="AE32" s="18"/>
    </row>
    <row r="33" spans="1:31" ht="21" customHeight="1" x14ac:dyDescent="0.2">
      <c r="A33" s="128"/>
      <c r="B33" s="144"/>
      <c r="C33" s="139"/>
      <c r="D33" s="140"/>
      <c r="E33" s="141"/>
      <c r="F33" s="142"/>
      <c r="G33" s="143"/>
      <c r="H33" s="137"/>
      <c r="I33" s="140"/>
      <c r="J33" s="141"/>
      <c r="K33" s="142"/>
      <c r="L33" s="143"/>
      <c r="M33" s="138"/>
      <c r="N33" s="140"/>
      <c r="O33" s="141"/>
      <c r="P33" s="142"/>
      <c r="Q33" s="143"/>
      <c r="R33" s="138"/>
      <c r="S33" s="140"/>
      <c r="T33" s="141"/>
      <c r="U33" s="142"/>
      <c r="V33" s="143"/>
      <c r="W33" s="138"/>
      <c r="X33" s="140"/>
      <c r="Y33" s="141"/>
      <c r="Z33" s="142"/>
      <c r="AA33" s="143"/>
      <c r="AB33" s="137"/>
      <c r="AC33" s="52"/>
      <c r="AD33" s="18"/>
      <c r="AE33" s="18"/>
    </row>
    <row r="34" spans="1:31" ht="21" customHeight="1" x14ac:dyDescent="0.2">
      <c r="A34" s="129">
        <f t="shared" ref="A34" si="6">IF(OR($AG$6="",$AG$6=1),AC34,AC34+(10*($AG$6-1)))</f>
        <v>8</v>
      </c>
      <c r="B34" s="145"/>
      <c r="C34" s="130"/>
      <c r="D34" s="131"/>
      <c r="E34" s="132"/>
      <c r="F34" s="133"/>
      <c r="G34" s="134"/>
      <c r="H34" s="135"/>
      <c r="I34" s="131"/>
      <c r="J34" s="132"/>
      <c r="K34" s="133"/>
      <c r="L34" s="134"/>
      <c r="M34" s="136"/>
      <c r="N34" s="131"/>
      <c r="O34" s="132"/>
      <c r="P34" s="133"/>
      <c r="Q34" s="134"/>
      <c r="R34" s="136"/>
      <c r="S34" s="131"/>
      <c r="T34" s="132"/>
      <c r="U34" s="133"/>
      <c r="V34" s="134"/>
      <c r="W34" s="136"/>
      <c r="X34" s="131"/>
      <c r="Y34" s="132"/>
      <c r="Z34" s="133"/>
      <c r="AA34" s="134"/>
      <c r="AB34" s="135"/>
      <c r="AC34" s="52">
        <v>8</v>
      </c>
      <c r="AD34" s="18"/>
      <c r="AE34" s="18"/>
    </row>
    <row r="35" spans="1:31" ht="21" customHeight="1" x14ac:dyDescent="0.2">
      <c r="A35" s="128"/>
      <c r="B35" s="144"/>
      <c r="C35" s="139"/>
      <c r="D35" s="140"/>
      <c r="E35" s="141"/>
      <c r="F35" s="142"/>
      <c r="G35" s="143"/>
      <c r="H35" s="137"/>
      <c r="I35" s="140"/>
      <c r="J35" s="141"/>
      <c r="K35" s="142"/>
      <c r="L35" s="143"/>
      <c r="M35" s="138"/>
      <c r="N35" s="140"/>
      <c r="O35" s="141"/>
      <c r="P35" s="142"/>
      <c r="Q35" s="143"/>
      <c r="R35" s="138"/>
      <c r="S35" s="140"/>
      <c r="T35" s="141"/>
      <c r="U35" s="142"/>
      <c r="V35" s="143"/>
      <c r="W35" s="138"/>
      <c r="X35" s="140"/>
      <c r="Y35" s="141"/>
      <c r="Z35" s="142"/>
      <c r="AA35" s="143"/>
      <c r="AB35" s="137"/>
      <c r="AC35" s="52"/>
      <c r="AD35" s="18"/>
      <c r="AE35" s="18"/>
    </row>
    <row r="36" spans="1:31" ht="21" customHeight="1" x14ac:dyDescent="0.2">
      <c r="A36" s="129">
        <f t="shared" ref="A36" si="7">IF(OR($AG$6="",$AG$6=1),AC36,AC36+(10*($AG$6-1)))</f>
        <v>9</v>
      </c>
      <c r="B36" s="145"/>
      <c r="C36" s="130"/>
      <c r="D36" s="131"/>
      <c r="E36" s="132"/>
      <c r="F36" s="133"/>
      <c r="G36" s="134"/>
      <c r="H36" s="135"/>
      <c r="I36" s="131"/>
      <c r="J36" s="132"/>
      <c r="K36" s="133"/>
      <c r="L36" s="134"/>
      <c r="M36" s="136"/>
      <c r="N36" s="131"/>
      <c r="O36" s="132"/>
      <c r="P36" s="133"/>
      <c r="Q36" s="134"/>
      <c r="R36" s="136"/>
      <c r="S36" s="131"/>
      <c r="T36" s="132"/>
      <c r="U36" s="133"/>
      <c r="V36" s="134"/>
      <c r="W36" s="136"/>
      <c r="X36" s="131"/>
      <c r="Y36" s="132"/>
      <c r="Z36" s="133"/>
      <c r="AA36" s="134"/>
      <c r="AB36" s="135"/>
      <c r="AC36" s="52">
        <v>9</v>
      </c>
      <c r="AD36" s="18"/>
      <c r="AE36" s="18"/>
    </row>
    <row r="37" spans="1:31" ht="21" customHeight="1" x14ac:dyDescent="0.2">
      <c r="A37" s="128"/>
      <c r="B37" s="144"/>
      <c r="C37" s="139"/>
      <c r="D37" s="140"/>
      <c r="E37" s="141"/>
      <c r="F37" s="142"/>
      <c r="G37" s="143"/>
      <c r="H37" s="137"/>
      <c r="I37" s="140"/>
      <c r="J37" s="141"/>
      <c r="K37" s="142"/>
      <c r="L37" s="143"/>
      <c r="M37" s="138"/>
      <c r="N37" s="140"/>
      <c r="O37" s="141"/>
      <c r="P37" s="142"/>
      <c r="Q37" s="143"/>
      <c r="R37" s="138"/>
      <c r="S37" s="140"/>
      <c r="T37" s="141"/>
      <c r="U37" s="142"/>
      <c r="V37" s="143"/>
      <c r="W37" s="138"/>
      <c r="X37" s="140"/>
      <c r="Y37" s="141"/>
      <c r="Z37" s="142"/>
      <c r="AA37" s="143"/>
      <c r="AB37" s="137"/>
      <c r="AC37" s="52"/>
      <c r="AD37" s="18"/>
      <c r="AE37" s="18"/>
    </row>
    <row r="38" spans="1:31" ht="21" customHeight="1" x14ac:dyDescent="0.2">
      <c r="A38" s="129">
        <f t="shared" ref="A38" si="8">IF(OR($AG$6="",$AG$6=1),AC38,AC38+(10*($AG$6-1)))</f>
        <v>10</v>
      </c>
      <c r="B38" s="145"/>
      <c r="C38" s="130"/>
      <c r="D38" s="131"/>
      <c r="E38" s="132"/>
      <c r="F38" s="133"/>
      <c r="G38" s="134"/>
      <c r="H38" s="135"/>
      <c r="I38" s="131"/>
      <c r="J38" s="132"/>
      <c r="K38" s="133"/>
      <c r="L38" s="134"/>
      <c r="M38" s="136"/>
      <c r="N38" s="131"/>
      <c r="O38" s="132"/>
      <c r="P38" s="133"/>
      <c r="Q38" s="134"/>
      <c r="R38" s="136"/>
      <c r="S38" s="131"/>
      <c r="T38" s="132"/>
      <c r="U38" s="133"/>
      <c r="V38" s="134"/>
      <c r="W38" s="136"/>
      <c r="X38" s="131"/>
      <c r="Y38" s="132"/>
      <c r="Z38" s="133"/>
      <c r="AA38" s="134"/>
      <c r="AB38" s="135"/>
      <c r="AC38" s="52">
        <v>10</v>
      </c>
      <c r="AD38" s="18"/>
      <c r="AE38" s="18"/>
    </row>
    <row r="39" spans="1:31" ht="21" customHeight="1" x14ac:dyDescent="0.2">
      <c r="A39" s="128"/>
      <c r="B39" s="144"/>
      <c r="C39" s="139"/>
      <c r="D39" s="140"/>
      <c r="E39" s="141"/>
      <c r="F39" s="142"/>
      <c r="G39" s="143"/>
      <c r="H39" s="137"/>
      <c r="I39" s="140"/>
      <c r="J39" s="141"/>
      <c r="K39" s="142"/>
      <c r="L39" s="143"/>
      <c r="M39" s="138"/>
      <c r="N39" s="140"/>
      <c r="O39" s="141"/>
      <c r="P39" s="142"/>
      <c r="Q39" s="143"/>
      <c r="R39" s="138"/>
      <c r="S39" s="140"/>
      <c r="T39" s="141"/>
      <c r="U39" s="142"/>
      <c r="V39" s="143"/>
      <c r="W39" s="138"/>
      <c r="X39" s="140"/>
      <c r="Y39" s="141"/>
      <c r="Z39" s="142"/>
      <c r="AA39" s="143"/>
      <c r="AB39" s="137"/>
      <c r="AC39" s="52"/>
      <c r="AD39" s="18"/>
      <c r="AE39" s="18"/>
    </row>
    <row r="40" spans="1:31" s="2" customFormat="1" ht="30" customHeight="1" x14ac:dyDescent="0.2">
      <c r="A40" s="76" t="s">
        <v>23</v>
      </c>
      <c r="B40" s="35"/>
      <c r="C40" s="77"/>
      <c r="D40" s="82">
        <f>IF(D18="",0,SUMPRODUCT(ROUND(D20:D39,0)))</f>
        <v>0</v>
      </c>
      <c r="E40" s="83">
        <f>IF(E18="",0,SUMPRODUCT((D20:D39&gt;0)*(ROUND(E20:E39,0))))</f>
        <v>0</v>
      </c>
      <c r="F40" s="83">
        <f>IF(F18="",0,SUMPRODUCT((G20:G39="K")*(D20:D39&gt;0)*(ROUND(F20:F39,0)))+SUMPRODUCT((G20:G39="U")*(D20:D39&gt;0)*(ROUND(F20:F39,0))))</f>
        <v>0</v>
      </c>
      <c r="G40" s="78"/>
      <c r="H40" s="79"/>
      <c r="I40" s="82">
        <f>IF(I18="",0,SUMPRODUCT(ROUND(I20:I39,0)))</f>
        <v>0</v>
      </c>
      <c r="J40" s="83">
        <f>IF(J18="",0,SUMPRODUCT((I20:I39&gt;0)*(ROUND(J20:J39,0))))</f>
        <v>0</v>
      </c>
      <c r="K40" s="83">
        <f>IF(K18="",0,SUMPRODUCT((L20:L39="K")*(I20:I39&gt;0)*(ROUND(K20:K39,0)))+SUMPRODUCT((L20:L39="U")*(I20:I39&gt;0)*(ROUND(K20:K39,0))))</f>
        <v>0</v>
      </c>
      <c r="L40" s="78"/>
      <c r="M40" s="79"/>
      <c r="N40" s="82">
        <f>IF(N18="",0,SUMPRODUCT(ROUND(N20:N39,0)))</f>
        <v>0</v>
      </c>
      <c r="O40" s="83">
        <f>IF(O18="",0,SUMPRODUCT((N20:N39&gt;0)*(ROUND(O20:O39,0))))</f>
        <v>0</v>
      </c>
      <c r="P40" s="83">
        <f>IF(P18="",0,SUMPRODUCT((Q20:Q39="K")*(N20:N39&gt;0)*(ROUND(P20:P39,0)))+SUMPRODUCT((Q20:Q39="U")*(N20:N39&gt;0)*(ROUND(P20:P39,0))))</f>
        <v>0</v>
      </c>
      <c r="Q40" s="78"/>
      <c r="R40" s="79"/>
      <c r="S40" s="82">
        <f>IF(S18="",0,SUMPRODUCT(ROUND(S20:S39,0)))</f>
        <v>0</v>
      </c>
      <c r="T40" s="83">
        <f>IF(T18="",0,SUMPRODUCT((S20:S39&gt;0)*(ROUND(T20:T39,0))))</f>
        <v>0</v>
      </c>
      <c r="U40" s="83">
        <f>IF(U18="",0,SUMPRODUCT((V20:V39="K")*(S20:S39&gt;0)*(ROUND(U20:U39,0)))+SUMPRODUCT((V20:V39="U")*(S20:S39&gt;0)*(ROUND(U20:U39,0))))</f>
        <v>0</v>
      </c>
      <c r="V40" s="78"/>
      <c r="W40" s="79"/>
      <c r="X40" s="82">
        <f>IF(X18="",0,SUMPRODUCT(ROUND(X20:X39,0)))</f>
        <v>0</v>
      </c>
      <c r="Y40" s="83">
        <f>IF(Y18="",0,SUMPRODUCT((X20:X39&gt;0)*(ROUND(Y20:Y39,0))))</f>
        <v>0</v>
      </c>
      <c r="Z40" s="83">
        <f>IF(Z18="",0,SUMPRODUCT((AA20:AA39="K")*(X20:X39&gt;0)*(ROUND(Z20:Z39,0)))+SUMPRODUCT((AA20:AA39="U")*(X20:X39&gt;0)*(ROUND(Z20:Z39,0))))</f>
        <v>0</v>
      </c>
      <c r="AA40" s="78"/>
      <c r="AB40" s="79"/>
      <c r="AC40" s="52"/>
    </row>
    <row r="41" spans="1:31" s="92" customFormat="1" ht="12" customHeight="1" x14ac:dyDescent="0.2">
      <c r="A41" s="89"/>
      <c r="B41" s="90"/>
      <c r="C41" s="90"/>
      <c r="D41" s="91"/>
      <c r="E41" s="91"/>
      <c r="F41" s="91"/>
      <c r="G41" s="90"/>
      <c r="H41" s="90"/>
      <c r="I41" s="91"/>
      <c r="J41" s="91"/>
      <c r="K41" s="91"/>
      <c r="L41" s="90"/>
      <c r="M41" s="90"/>
      <c r="N41" s="91"/>
      <c r="O41" s="91"/>
      <c r="P41" s="91"/>
      <c r="Q41" s="90"/>
      <c r="R41" s="90"/>
      <c r="S41" s="91"/>
      <c r="T41" s="91"/>
      <c r="U41" s="91"/>
      <c r="V41" s="90"/>
      <c r="W41" s="90"/>
      <c r="X41" s="91"/>
      <c r="Y41" s="91"/>
      <c r="Z41" s="91"/>
      <c r="AA41" s="90"/>
      <c r="AB41" s="90"/>
      <c r="AC41" s="52"/>
    </row>
    <row r="42" spans="1:31" s="2" customFormat="1" ht="30" customHeight="1" x14ac:dyDescent="0.2">
      <c r="A42" s="88" t="s">
        <v>307</v>
      </c>
      <c r="B42" s="35"/>
      <c r="C42" s="77"/>
      <c r="D42" s="53"/>
      <c r="E42" s="54"/>
      <c r="F42" s="54"/>
      <c r="G42" s="54"/>
      <c r="H42" s="55"/>
      <c r="I42" s="53"/>
      <c r="J42" s="54"/>
      <c r="K42" s="54"/>
      <c r="L42" s="54"/>
      <c r="M42" s="55"/>
      <c r="N42" s="53"/>
      <c r="O42" s="54"/>
      <c r="P42" s="54"/>
      <c r="Q42" s="54"/>
      <c r="R42" s="55"/>
      <c r="S42" s="53"/>
      <c r="T42" s="54"/>
      <c r="U42" s="54"/>
      <c r="V42" s="54"/>
      <c r="W42" s="55"/>
      <c r="X42" s="53"/>
      <c r="Y42" s="54"/>
      <c r="Z42" s="54"/>
      <c r="AA42" s="54"/>
      <c r="AB42" s="55"/>
      <c r="AC42" s="52"/>
    </row>
    <row r="43" spans="1:31" s="2" customFormat="1" ht="20.100000000000001" customHeight="1" x14ac:dyDescent="0.2">
      <c r="A43" s="87" t="s">
        <v>29</v>
      </c>
      <c r="B43" s="16"/>
      <c r="C43" s="17"/>
      <c r="D43" s="84"/>
      <c r="E43" s="16"/>
      <c r="F43" s="16"/>
      <c r="G43" s="16"/>
      <c r="H43" s="17"/>
      <c r="I43" s="84"/>
      <c r="J43" s="16"/>
      <c r="K43" s="16"/>
      <c r="L43" s="16"/>
      <c r="M43" s="17"/>
      <c r="N43" s="84"/>
      <c r="O43" s="16"/>
      <c r="P43" s="16"/>
      <c r="Q43" s="16"/>
      <c r="R43" s="17"/>
      <c r="S43" s="84"/>
      <c r="T43" s="16"/>
      <c r="U43" s="16"/>
      <c r="V43" s="16"/>
      <c r="W43" s="17"/>
      <c r="X43" s="84"/>
      <c r="Y43" s="16"/>
      <c r="Z43" s="16"/>
      <c r="AA43" s="16"/>
      <c r="AB43" s="17"/>
      <c r="AC43" s="52"/>
    </row>
    <row r="44" spans="1:31" s="2" customFormat="1" ht="20.100000000000001" customHeight="1" x14ac:dyDescent="0.2">
      <c r="A44" s="86" t="s">
        <v>28</v>
      </c>
      <c r="B44" s="14"/>
      <c r="C44" s="15"/>
      <c r="D44" s="85"/>
      <c r="E44" s="14"/>
      <c r="F44" s="14"/>
      <c r="G44" s="14"/>
      <c r="H44" s="15"/>
      <c r="I44" s="85"/>
      <c r="J44" s="14"/>
      <c r="K44" s="14"/>
      <c r="L44" s="14"/>
      <c r="M44" s="15"/>
      <c r="N44" s="85"/>
      <c r="O44" s="14"/>
      <c r="P44" s="14"/>
      <c r="Q44" s="14"/>
      <c r="R44" s="15"/>
      <c r="S44" s="85"/>
      <c r="T44" s="14"/>
      <c r="U44" s="14"/>
      <c r="V44" s="14"/>
      <c r="W44" s="15"/>
      <c r="X44" s="85"/>
      <c r="Y44" s="14"/>
      <c r="Z44" s="14"/>
      <c r="AA44" s="14"/>
      <c r="AB44" s="15"/>
      <c r="AC44" s="52"/>
    </row>
    <row r="45" spans="1:31" s="2" customFormat="1" ht="12" customHeight="1" x14ac:dyDescent="0.2">
      <c r="AC45" s="52"/>
    </row>
    <row r="46" spans="1:31" ht="15" customHeight="1" x14ac:dyDescent="0.2">
      <c r="A46" s="20" t="s">
        <v>312</v>
      </c>
      <c r="B46" s="16"/>
      <c r="C46" s="16"/>
      <c r="D46" s="16"/>
      <c r="E46" s="16"/>
      <c r="F46" s="16"/>
      <c r="G46" s="16"/>
      <c r="H46" s="16"/>
      <c r="I46" s="17"/>
      <c r="AC46" s="52"/>
    </row>
    <row r="47" spans="1:31" ht="12" customHeight="1" x14ac:dyDescent="0.2">
      <c r="A47" s="93" t="s">
        <v>313</v>
      </c>
      <c r="B47" s="2"/>
      <c r="C47" s="2"/>
      <c r="D47" s="2"/>
      <c r="E47" s="2"/>
      <c r="F47" s="37"/>
      <c r="G47" s="36"/>
      <c r="H47" s="38"/>
      <c r="I47" s="13"/>
      <c r="AC47" s="52"/>
    </row>
    <row r="48" spans="1:31" ht="12" customHeight="1" x14ac:dyDescent="0.2">
      <c r="A48" s="105"/>
      <c r="B48" s="80"/>
      <c r="C48" s="80"/>
      <c r="D48" s="80"/>
      <c r="E48" s="2"/>
      <c r="F48" s="94"/>
      <c r="G48" s="95"/>
      <c r="H48" s="102" t="s">
        <v>34</v>
      </c>
      <c r="I48" s="13"/>
      <c r="AC48" s="52"/>
    </row>
    <row r="49" spans="1:29" ht="12" customHeight="1" x14ac:dyDescent="0.2">
      <c r="A49" s="105"/>
      <c r="B49" s="80"/>
      <c r="C49" s="80"/>
      <c r="D49" s="80"/>
      <c r="E49" s="2"/>
      <c r="F49" s="94"/>
      <c r="G49" s="95"/>
      <c r="H49" s="99">
        <f>E40+F40+J40+K40+O40+P40+T40+U40+Y40+Z40</f>
        <v>0</v>
      </c>
      <c r="I49" s="13"/>
      <c r="AC49" s="52"/>
    </row>
    <row r="50" spans="1:29" ht="12" customHeight="1" x14ac:dyDescent="0.2">
      <c r="A50" s="105"/>
      <c r="B50" s="80"/>
      <c r="C50" s="80"/>
      <c r="D50" s="80"/>
      <c r="E50" s="2"/>
      <c r="F50" s="97"/>
      <c r="G50" s="44"/>
      <c r="H50" s="98"/>
      <c r="I50" s="13"/>
      <c r="N50" s="107" t="s">
        <v>41</v>
      </c>
      <c r="O50" s="36"/>
      <c r="P50" s="36"/>
      <c r="Q50" s="36"/>
      <c r="R50" s="38"/>
      <c r="S50" s="107" t="s">
        <v>38</v>
      </c>
      <c r="T50" s="36"/>
      <c r="U50" s="36"/>
      <c r="V50" s="36"/>
      <c r="W50" s="36"/>
      <c r="X50" s="36"/>
      <c r="Y50" s="36"/>
      <c r="Z50" s="36"/>
      <c r="AA50" s="38"/>
      <c r="AC50" s="52"/>
    </row>
    <row r="51" spans="1:29" ht="12" customHeight="1" x14ac:dyDescent="0.2">
      <c r="A51" s="100"/>
      <c r="B51" s="106"/>
      <c r="C51" s="106"/>
      <c r="D51" s="106"/>
      <c r="E51" s="2"/>
      <c r="I51" s="13"/>
      <c r="N51" s="108" t="s">
        <v>30</v>
      </c>
      <c r="O51" s="95"/>
      <c r="P51" s="95"/>
      <c r="Q51" s="95"/>
      <c r="R51" s="96"/>
      <c r="S51" s="108" t="s">
        <v>35</v>
      </c>
      <c r="T51" s="95"/>
      <c r="U51" s="95"/>
      <c r="V51" s="95"/>
      <c r="W51" s="95"/>
      <c r="X51" s="95"/>
      <c r="Y51" s="95"/>
      <c r="Z51" s="95"/>
      <c r="AA51" s="96"/>
      <c r="AC51" s="52"/>
    </row>
    <row r="52" spans="1:29" ht="12" customHeight="1" x14ac:dyDescent="0.2">
      <c r="A52" s="19" t="s">
        <v>308</v>
      </c>
      <c r="B52" s="2"/>
      <c r="C52" s="2"/>
      <c r="D52" s="2"/>
      <c r="E52" s="2"/>
      <c r="I52" s="13"/>
      <c r="N52" s="108" t="s">
        <v>31</v>
      </c>
      <c r="O52" s="95"/>
      <c r="P52" s="95"/>
      <c r="Q52" s="95"/>
      <c r="R52" s="96"/>
      <c r="S52" s="108" t="s">
        <v>36</v>
      </c>
      <c r="T52" s="95"/>
      <c r="U52" s="95"/>
      <c r="V52" s="95"/>
      <c r="W52" s="95"/>
      <c r="X52" s="95"/>
      <c r="Y52" s="95"/>
      <c r="Z52" s="95"/>
      <c r="AA52" s="96"/>
      <c r="AB52" s="2"/>
      <c r="AC52" s="52"/>
    </row>
    <row r="53" spans="1:29" ht="12" customHeight="1" x14ac:dyDescent="0.2">
      <c r="A53" s="21" t="s">
        <v>8</v>
      </c>
      <c r="B53" s="14"/>
      <c r="C53" s="14"/>
      <c r="D53" s="14"/>
      <c r="E53" s="14"/>
      <c r="F53" s="14"/>
      <c r="G53" s="14"/>
      <c r="H53" s="14"/>
      <c r="I53" s="15"/>
      <c r="N53" s="109" t="s">
        <v>32</v>
      </c>
      <c r="O53" s="44"/>
      <c r="P53" s="44"/>
      <c r="Q53" s="44"/>
      <c r="R53" s="98"/>
      <c r="S53" s="109" t="s">
        <v>37</v>
      </c>
      <c r="T53" s="44"/>
      <c r="U53" s="44"/>
      <c r="V53" s="44"/>
      <c r="W53" s="44"/>
      <c r="X53" s="44"/>
      <c r="Y53" s="44"/>
      <c r="Z53" s="44"/>
      <c r="AA53" s="98"/>
      <c r="AB53" s="2"/>
      <c r="AC53" s="52"/>
    </row>
    <row r="54" spans="1:29" x14ac:dyDescent="0.2">
      <c r="F54" s="2"/>
      <c r="G54" s="2"/>
      <c r="H54" s="2"/>
      <c r="I54" s="2"/>
      <c r="J54" s="2"/>
      <c r="K54" s="2"/>
      <c r="L54" s="2"/>
      <c r="M54" s="2"/>
      <c r="N54" s="2"/>
      <c r="O54" s="2"/>
      <c r="P54" s="2"/>
      <c r="Q54" s="2"/>
      <c r="R54" s="2"/>
      <c r="S54" s="2"/>
      <c r="T54" s="2"/>
      <c r="U54" s="2"/>
    </row>
    <row r="55" spans="1:29" x14ac:dyDescent="0.2">
      <c r="F55" s="2"/>
      <c r="G55" s="2"/>
      <c r="H55" s="2"/>
      <c r="I55" s="2"/>
      <c r="J55" s="2"/>
      <c r="K55" s="2"/>
      <c r="L55" s="2"/>
      <c r="M55" s="2"/>
      <c r="N55" s="2"/>
      <c r="O55" s="2"/>
      <c r="P55" s="2"/>
      <c r="Q55" s="2"/>
      <c r="R55" s="2"/>
      <c r="S55" s="2"/>
      <c r="T55" s="2"/>
      <c r="U55" s="2"/>
    </row>
    <row r="56" spans="1:29" x14ac:dyDescent="0.2">
      <c r="F56" s="2"/>
      <c r="G56" s="2"/>
      <c r="H56" s="2"/>
      <c r="I56" s="2"/>
      <c r="J56" s="2"/>
      <c r="K56" s="2"/>
      <c r="L56" s="2"/>
      <c r="M56" s="2"/>
      <c r="N56" s="2"/>
      <c r="O56" s="2"/>
      <c r="P56" s="2"/>
      <c r="Q56" s="2"/>
      <c r="R56" s="2"/>
      <c r="S56" s="2"/>
      <c r="T56" s="2"/>
      <c r="U56" s="2"/>
    </row>
    <row r="57" spans="1:29" x14ac:dyDescent="0.2">
      <c r="F57" s="2"/>
      <c r="G57" s="2"/>
      <c r="H57" s="2"/>
      <c r="I57" s="2"/>
      <c r="J57" s="2"/>
      <c r="K57" s="2"/>
      <c r="L57" s="2"/>
      <c r="M57" s="2"/>
      <c r="N57" s="2"/>
      <c r="O57" s="2"/>
      <c r="P57" s="2"/>
      <c r="Q57" s="2"/>
      <c r="R57" s="2"/>
      <c r="S57" s="2"/>
      <c r="T57" s="2"/>
      <c r="U57" s="2"/>
    </row>
  </sheetData>
  <sheetProtection password="D62E" sheet="1" objects="1" scenarios="1" selectLockedCells="1" autoFilter="0"/>
  <phoneticPr fontId="10" type="noConversion"/>
  <conditionalFormatting sqref="D15:AB39">
    <cfRule type="expression" dxfId="4" priority="1">
      <formula>D$18=""</formula>
    </cfRule>
  </conditionalFormatting>
  <conditionalFormatting sqref="O20:O39 J20:J39 E20:E39 T20:T39 Y20:Y39">
    <cfRule type="expression" dxfId="3" priority="12">
      <formula>D20-(E20+F20)&lt;0</formula>
    </cfRule>
  </conditionalFormatting>
  <conditionalFormatting sqref="Z20:Z39 U20:U39 P20:P39 K20:K39 F20:F39">
    <cfRule type="expression" dxfId="2" priority="2">
      <formula>D20-(E20+F20)&lt;0</formula>
    </cfRule>
  </conditionalFormatting>
  <conditionalFormatting sqref="G20:G39 L20:L39 Q20:Q39 V20:V39 AA20:AA39">
    <cfRule type="expression" dxfId="1" priority="13">
      <formula>AND(F20&gt;0,G20="")</formula>
    </cfRule>
    <cfRule type="expression" dxfId="0" priority="33">
      <formula>AND(E20&gt;0,F20=0,G20&lt;&gt;"")</formula>
    </cfRule>
  </conditionalFormatting>
  <dataValidations count="8">
    <dataValidation allowBlank="1" showErrorMessage="1" promptTitle="Formular TV-L Vergleich" prompt="Das Formular besteht aus zwei Tabellenblätter. Das erste enthält eine Änderungsdokumentation und dient nur zur Information. Das zweite enthält die auszufüllenden Felder. Sie befinden sich auf Tabellenblatt Nr. 2." sqref="B2:E2"/>
    <dataValidation type="whole" operator="greaterThan" allowBlank="1" showErrorMessage="1" errorTitle="Ergebnis" error="Bitte nur ganze Zahlen eingeben!" sqref="AG6">
      <formula1>0</formula1>
    </dataValidation>
    <dataValidation type="list" allowBlank="1" showErrorMessage="1" errorTitle="Ergebnis" error="Bitte auswählen!" sqref="C10">
      <formula1>Berufsgruppe</formula1>
    </dataValidation>
    <dataValidation type="list" allowBlank="1" showErrorMessage="1" errorTitle="Auswahl" error="Bitte auswählen!" sqref="C20 C22 C24 C26 C28 C30 C32 C34 C36 C38">
      <formula1>Auswahl</formula1>
    </dataValidation>
    <dataValidation type="whole" allowBlank="1" showErrorMessage="1" errorTitle="Ergebnis" error="Bitte tragen Sie nur ganze Zahlen bis maximal 10 ein!" sqref="X20:Z20 S20:U20 N20:P20 I20:K20 D20:F20 X22:Z22 X24:Z24 X26:Z26 X28:Z28 X30:Z30 X32:Z32 X34:Z34 X36:Z36 X38:Z38 S22:U22 S24:U24 S26:U26 S28:U28 S30:U30 S32:U32 S34:U34 S36:U36 S38:U38 N22:P22 N24:P24 N26:P26 N28:P28 N30:P30 N32:P32 N34:P34 N36:P36 N38:P38 I22:K22 I24:K24 I26:K26 I28:K28 I30:K30 I32:K32 I34:K34 I36:K36 I38:K38 D22:F22 D24:F24 D26:F26 D28:F28 D30:F30 D32:F32 D34:F34 D36:F36 D38:F38">
      <formula1>0</formula1>
      <formula2>10</formula2>
    </dataValidation>
    <dataValidation type="list" allowBlank="1" showErrorMessage="1" errorTitle="Ergebnis" error="Bitte tragen Sie nur_x000a_- K - für Krankheit_x000a_- U - für Urlaub_x000a_- S - für Sonstiges_x000a_ein!" sqref="L20 AA20 V20 Q20 G20 L22 L24 L26 L28 L30 L32 L34 L36 L38 AA22 AA24 AA26 AA28 AA30 AA32 AA34 AA36 AA38 V22 V24 V26 V28 V30 V32 V34 V36 V38 Q22 Q24 Q26 Q28 Q30 Q32 Q34 Q36 Q38 G22 G24 G26 G28 G30 G32 G34 G36 G38">
      <formula1>Grund</formula1>
    </dataValidation>
    <dataValidation type="date" allowBlank="1" showErrorMessage="1" errorTitle="Ergebnis" error="Der Zeitraum ist auf fünf Tage begrenzt." sqref="AB12">
      <formula1>AB10</formula1>
      <formula2>AB10+4</formula2>
    </dataValidation>
    <dataValidation type="date" allowBlank="1" showErrorMessage="1" errorTitle="Ergebnis" error="Bitte die Laufzeit des Moduls/Kurses beachten!" sqref="AB10">
      <formula1>W10</formula1>
      <formula2>W12</formula2>
    </dataValidation>
  </dataValidations>
  <printOptions horizontalCentered="1"/>
  <pageMargins left="0.19685039370078741" right="0.19685039370078741" top="0.59055118110236227" bottom="0.39370078740157483" header="0.19685039370078741" footer="0.19685039370078741"/>
  <pageSetup paperSize="9" scale="57" fitToHeight="0" orientation="landscape"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C00000"/>
  </sheetPr>
  <dimension ref="A1:C124"/>
  <sheetViews>
    <sheetView showGridLines="0" topLeftCell="D1" workbookViewId="0">
      <selection activeCell="D1" sqref="D1"/>
    </sheetView>
  </sheetViews>
  <sheetFormatPr baseColWidth="10" defaultColWidth="11.42578125" defaultRowHeight="12" x14ac:dyDescent="0.2"/>
  <cols>
    <col min="1" max="1" width="10.7109375" style="62" hidden="1" customWidth="1"/>
    <col min="2" max="2" width="12.7109375" style="62" hidden="1" customWidth="1"/>
    <col min="3" max="3" width="12.7109375" style="66" hidden="1" customWidth="1"/>
    <col min="4" max="16384" width="11.42578125" style="64"/>
  </cols>
  <sheetData>
    <row r="1" spans="1:3" ht="15" customHeight="1" x14ac:dyDescent="0.2">
      <c r="A1" s="62" t="s">
        <v>16</v>
      </c>
      <c r="B1" s="62" t="s">
        <v>45</v>
      </c>
      <c r="C1" s="63">
        <v>0</v>
      </c>
    </row>
    <row r="2" spans="1:3" ht="15" customHeight="1" x14ac:dyDescent="0.2">
      <c r="A2" s="65" t="s">
        <v>17</v>
      </c>
      <c r="B2" s="65" t="s">
        <v>46</v>
      </c>
      <c r="C2" s="63">
        <v>6.33</v>
      </c>
    </row>
    <row r="3" spans="1:3" ht="15" customHeight="1" x14ac:dyDescent="0.2">
      <c r="A3" s="65" t="s">
        <v>47</v>
      </c>
      <c r="B3" s="65" t="s">
        <v>48</v>
      </c>
      <c r="C3" s="63">
        <v>6.33</v>
      </c>
    </row>
    <row r="4" spans="1:3" ht="15" customHeight="1" x14ac:dyDescent="0.2">
      <c r="A4" s="65" t="s">
        <v>49</v>
      </c>
      <c r="B4" s="65" t="s">
        <v>50</v>
      </c>
      <c r="C4" s="63">
        <v>26.48</v>
      </c>
    </row>
    <row r="5" spans="1:3" ht="15" customHeight="1" x14ac:dyDescent="0.2">
      <c r="A5" s="65" t="s">
        <v>51</v>
      </c>
      <c r="B5" s="65" t="s">
        <v>52</v>
      </c>
      <c r="C5" s="63">
        <v>7.84</v>
      </c>
    </row>
    <row r="6" spans="1:3" ht="15" customHeight="1" x14ac:dyDescent="0.2">
      <c r="A6" s="65" t="s">
        <v>24</v>
      </c>
      <c r="B6" s="65" t="s">
        <v>53</v>
      </c>
      <c r="C6" s="63">
        <v>7.84</v>
      </c>
    </row>
    <row r="7" spans="1:3" ht="15" customHeight="1" x14ac:dyDescent="0.2">
      <c r="A7" s="65" t="s">
        <v>54</v>
      </c>
      <c r="B7" s="65" t="s">
        <v>55</v>
      </c>
      <c r="C7" s="63">
        <v>26.48</v>
      </c>
    </row>
    <row r="8" spans="1:3" ht="15" customHeight="1" x14ac:dyDescent="0.2">
      <c r="A8" s="65" t="s">
        <v>56</v>
      </c>
      <c r="B8" s="65" t="s">
        <v>57</v>
      </c>
      <c r="C8" s="63">
        <v>7.32</v>
      </c>
    </row>
    <row r="9" spans="1:3" ht="15" customHeight="1" x14ac:dyDescent="0.2">
      <c r="A9" s="65" t="s">
        <v>43</v>
      </c>
      <c r="B9" s="65" t="s">
        <v>58</v>
      </c>
      <c r="C9" s="63">
        <v>7.32</v>
      </c>
    </row>
    <row r="10" spans="1:3" ht="15" customHeight="1" x14ac:dyDescent="0.2">
      <c r="A10" s="65" t="s">
        <v>59</v>
      </c>
      <c r="B10" s="65" t="s">
        <v>60</v>
      </c>
      <c r="C10" s="63">
        <v>9.32</v>
      </c>
    </row>
    <row r="11" spans="1:3" ht="15" customHeight="1" x14ac:dyDescent="0.2">
      <c r="A11" s="65" t="s">
        <v>61</v>
      </c>
      <c r="B11" s="65" t="s">
        <v>62</v>
      </c>
      <c r="C11" s="63">
        <v>9.39</v>
      </c>
    </row>
    <row r="12" spans="1:3" ht="15" customHeight="1" x14ac:dyDescent="0.2">
      <c r="A12" s="65" t="s">
        <v>63</v>
      </c>
      <c r="B12" s="65" t="s">
        <v>64</v>
      </c>
      <c r="C12" s="63">
        <v>9.39</v>
      </c>
    </row>
    <row r="13" spans="1:3" ht="15" customHeight="1" x14ac:dyDescent="0.2">
      <c r="A13" s="65" t="s">
        <v>65</v>
      </c>
      <c r="B13" s="65" t="s">
        <v>66</v>
      </c>
      <c r="C13" s="63">
        <v>7.53</v>
      </c>
    </row>
    <row r="14" spans="1:3" ht="15" customHeight="1" x14ac:dyDescent="0.2">
      <c r="A14" s="65" t="s">
        <v>67</v>
      </c>
      <c r="B14" s="65" t="s">
        <v>68</v>
      </c>
      <c r="C14" s="63">
        <v>9.07</v>
      </c>
    </row>
    <row r="15" spans="1:3" ht="15" customHeight="1" x14ac:dyDescent="0.2">
      <c r="A15" s="65" t="s">
        <v>69</v>
      </c>
      <c r="B15" s="65" t="s">
        <v>70</v>
      </c>
      <c r="C15" s="63">
        <v>8.1</v>
      </c>
    </row>
    <row r="16" spans="1:3" ht="15" customHeight="1" x14ac:dyDescent="0.2">
      <c r="A16" s="65" t="s">
        <v>71</v>
      </c>
      <c r="B16" s="65" t="s">
        <v>72</v>
      </c>
      <c r="C16" s="63">
        <v>10.6</v>
      </c>
    </row>
    <row r="17" spans="1:3" ht="15" customHeight="1" x14ac:dyDescent="0.2">
      <c r="A17" s="65" t="s">
        <v>73</v>
      </c>
      <c r="B17" s="65" t="s">
        <v>74</v>
      </c>
      <c r="C17" s="63">
        <v>9.41</v>
      </c>
    </row>
    <row r="18" spans="1:3" ht="15" customHeight="1" x14ac:dyDescent="0.2">
      <c r="A18" s="65" t="s">
        <v>75</v>
      </c>
      <c r="B18" s="65" t="s">
        <v>76</v>
      </c>
      <c r="C18" s="63">
        <v>14.1</v>
      </c>
    </row>
    <row r="19" spans="1:3" ht="15" customHeight="1" x14ac:dyDescent="0.2">
      <c r="A19" s="65" t="s">
        <v>77</v>
      </c>
      <c r="B19" s="65" t="s">
        <v>78</v>
      </c>
      <c r="C19" s="63">
        <v>15.62</v>
      </c>
    </row>
    <row r="20" spans="1:3" ht="15" customHeight="1" x14ac:dyDescent="0.2">
      <c r="A20" s="65" t="s">
        <v>79</v>
      </c>
      <c r="B20" s="65" t="s">
        <v>80</v>
      </c>
      <c r="C20" s="63">
        <v>17.27</v>
      </c>
    </row>
    <row r="21" spans="1:3" ht="15" customHeight="1" x14ac:dyDescent="0.2">
      <c r="A21" s="65" t="s">
        <v>81</v>
      </c>
      <c r="B21" s="65" t="s">
        <v>82</v>
      </c>
      <c r="C21" s="63">
        <v>19.190000000000001</v>
      </c>
    </row>
    <row r="22" spans="1:3" ht="15" customHeight="1" x14ac:dyDescent="0.2">
      <c r="A22" s="65" t="s">
        <v>83</v>
      </c>
      <c r="B22" s="65" t="s">
        <v>84</v>
      </c>
      <c r="C22" s="63">
        <v>19.37</v>
      </c>
    </row>
    <row r="23" spans="1:3" ht="15" customHeight="1" x14ac:dyDescent="0.2">
      <c r="A23" s="65" t="s">
        <v>85</v>
      </c>
      <c r="B23" s="65" t="s">
        <v>86</v>
      </c>
      <c r="C23" s="63">
        <v>7</v>
      </c>
    </row>
    <row r="24" spans="1:3" ht="15" customHeight="1" x14ac:dyDescent="0.2">
      <c r="A24" s="65" t="s">
        <v>87</v>
      </c>
      <c r="B24" s="65" t="s">
        <v>88</v>
      </c>
      <c r="C24" s="63">
        <v>17.39</v>
      </c>
    </row>
    <row r="25" spans="1:3" ht="15" customHeight="1" x14ac:dyDescent="0.2">
      <c r="A25" s="65" t="s">
        <v>89</v>
      </c>
      <c r="B25" s="65" t="s">
        <v>90</v>
      </c>
      <c r="C25" s="63">
        <v>21.55</v>
      </c>
    </row>
    <row r="26" spans="1:3" ht="15" customHeight="1" x14ac:dyDescent="0.2">
      <c r="A26" s="65" t="s">
        <v>91</v>
      </c>
      <c r="B26" s="65" t="s">
        <v>92</v>
      </c>
      <c r="C26" s="63">
        <v>17.41</v>
      </c>
    </row>
    <row r="27" spans="1:3" ht="15" customHeight="1" x14ac:dyDescent="0.2">
      <c r="A27" s="65" t="s">
        <v>93</v>
      </c>
      <c r="B27" s="65" t="s">
        <v>94</v>
      </c>
      <c r="C27" s="63">
        <v>14.73</v>
      </c>
    </row>
    <row r="28" spans="1:3" ht="15" customHeight="1" x14ac:dyDescent="0.2">
      <c r="A28" s="65" t="s">
        <v>95</v>
      </c>
      <c r="B28" s="65" t="s">
        <v>96</v>
      </c>
      <c r="C28" s="63">
        <v>13.86</v>
      </c>
    </row>
    <row r="29" spans="1:3" ht="15" customHeight="1" x14ac:dyDescent="0.2">
      <c r="A29" s="65" t="s">
        <v>97</v>
      </c>
      <c r="B29" s="65" t="s">
        <v>98</v>
      </c>
      <c r="C29" s="63">
        <v>16.55</v>
      </c>
    </row>
    <row r="30" spans="1:3" ht="15" customHeight="1" x14ac:dyDescent="0.2">
      <c r="A30" s="65" t="s">
        <v>99</v>
      </c>
      <c r="B30" s="65" t="s">
        <v>100</v>
      </c>
      <c r="C30" s="63">
        <v>16.55</v>
      </c>
    </row>
    <row r="31" spans="1:3" ht="15" customHeight="1" x14ac:dyDescent="0.2">
      <c r="A31" s="65" t="s">
        <v>101</v>
      </c>
      <c r="B31" s="65" t="s">
        <v>102</v>
      </c>
      <c r="C31" s="63">
        <v>6.13</v>
      </c>
    </row>
    <row r="32" spans="1:3" ht="15" customHeight="1" x14ac:dyDescent="0.2">
      <c r="A32" s="65" t="s">
        <v>103</v>
      </c>
      <c r="B32" s="65" t="s">
        <v>104</v>
      </c>
      <c r="C32" s="63">
        <v>11.01</v>
      </c>
    </row>
    <row r="33" spans="1:3" ht="15" customHeight="1" x14ac:dyDescent="0.2">
      <c r="A33" s="65" t="s">
        <v>105</v>
      </c>
      <c r="B33" s="65" t="s">
        <v>106</v>
      </c>
      <c r="C33" s="63">
        <v>8.34</v>
      </c>
    </row>
    <row r="34" spans="1:3" ht="15" customHeight="1" x14ac:dyDescent="0.2">
      <c r="A34" s="65" t="s">
        <v>107</v>
      </c>
      <c r="B34" s="65" t="s">
        <v>108</v>
      </c>
      <c r="C34" s="63">
        <v>8.34</v>
      </c>
    </row>
    <row r="35" spans="1:3" ht="15" customHeight="1" x14ac:dyDescent="0.2">
      <c r="A35" s="65" t="s">
        <v>109</v>
      </c>
      <c r="B35" s="65" t="s">
        <v>110</v>
      </c>
      <c r="C35" s="63">
        <v>9.26</v>
      </c>
    </row>
    <row r="36" spans="1:3" ht="15" customHeight="1" x14ac:dyDescent="0.2">
      <c r="A36" s="65" t="s">
        <v>111</v>
      </c>
      <c r="B36" s="65" t="s">
        <v>112</v>
      </c>
      <c r="C36" s="63">
        <v>8.4700000000000006</v>
      </c>
    </row>
    <row r="37" spans="1:3" ht="15" customHeight="1" x14ac:dyDescent="0.2">
      <c r="A37" s="65" t="s">
        <v>113</v>
      </c>
      <c r="B37" s="65" t="s">
        <v>114</v>
      </c>
      <c r="C37" s="63">
        <v>8.4700000000000006</v>
      </c>
    </row>
    <row r="38" spans="1:3" ht="15" customHeight="1" x14ac:dyDescent="0.2">
      <c r="A38" s="65" t="s">
        <v>115</v>
      </c>
      <c r="B38" s="65" t="s">
        <v>116</v>
      </c>
      <c r="C38" s="63">
        <v>9.0399999999999991</v>
      </c>
    </row>
    <row r="39" spans="1:3" ht="15" customHeight="1" x14ac:dyDescent="0.2">
      <c r="A39" s="65" t="s">
        <v>117</v>
      </c>
      <c r="B39" s="65" t="s">
        <v>118</v>
      </c>
      <c r="C39" s="63">
        <v>11.12</v>
      </c>
    </row>
    <row r="40" spans="1:3" ht="15" customHeight="1" x14ac:dyDescent="0.2">
      <c r="A40" s="65" t="s">
        <v>44</v>
      </c>
      <c r="B40" s="65" t="s">
        <v>119</v>
      </c>
      <c r="C40" s="63">
        <v>12.25</v>
      </c>
    </row>
    <row r="41" spans="1:3" ht="15" customHeight="1" x14ac:dyDescent="0.2">
      <c r="A41" s="65" t="s">
        <v>120</v>
      </c>
      <c r="B41" s="65" t="s">
        <v>121</v>
      </c>
      <c r="C41" s="63">
        <v>12.25</v>
      </c>
    </row>
    <row r="42" spans="1:3" ht="15" customHeight="1" x14ac:dyDescent="0.2">
      <c r="A42" s="65" t="s">
        <v>122</v>
      </c>
      <c r="B42" s="65" t="s">
        <v>123</v>
      </c>
      <c r="C42" s="63">
        <v>7.35</v>
      </c>
    </row>
    <row r="43" spans="1:3" ht="15" customHeight="1" x14ac:dyDescent="0.2">
      <c r="A43" s="65" t="s">
        <v>124</v>
      </c>
      <c r="B43" s="65" t="s">
        <v>125</v>
      </c>
      <c r="C43" s="63">
        <v>7.35</v>
      </c>
    </row>
    <row r="44" spans="1:3" ht="15" customHeight="1" x14ac:dyDescent="0.2">
      <c r="A44" s="65" t="s">
        <v>126</v>
      </c>
      <c r="B44" s="65" t="s">
        <v>127</v>
      </c>
      <c r="C44" s="63">
        <v>7.35</v>
      </c>
    </row>
    <row r="45" spans="1:3" ht="15" customHeight="1" x14ac:dyDescent="0.2">
      <c r="A45" s="65" t="s">
        <v>128</v>
      </c>
      <c r="B45" s="65" t="s">
        <v>129</v>
      </c>
      <c r="C45" s="63">
        <v>7.35</v>
      </c>
    </row>
    <row r="46" spans="1:3" ht="15" customHeight="1" x14ac:dyDescent="0.2">
      <c r="A46" s="65" t="s">
        <v>130</v>
      </c>
      <c r="B46" s="65" t="s">
        <v>131</v>
      </c>
      <c r="C46" s="63">
        <v>6.66</v>
      </c>
    </row>
    <row r="47" spans="1:3" ht="15" customHeight="1" x14ac:dyDescent="0.2">
      <c r="A47" s="65" t="s">
        <v>132</v>
      </c>
      <c r="B47" s="65" t="s">
        <v>133</v>
      </c>
      <c r="C47" s="63">
        <v>6.66</v>
      </c>
    </row>
    <row r="48" spans="1:3" ht="15" customHeight="1" x14ac:dyDescent="0.2">
      <c r="A48" s="65" t="s">
        <v>134</v>
      </c>
      <c r="B48" s="65" t="s">
        <v>135</v>
      </c>
      <c r="C48" s="63">
        <v>8.81</v>
      </c>
    </row>
    <row r="49" spans="1:3" ht="15" customHeight="1" x14ac:dyDescent="0.2">
      <c r="A49" s="65" t="s">
        <v>136</v>
      </c>
      <c r="B49" s="65" t="s">
        <v>137</v>
      </c>
      <c r="C49" s="63">
        <v>8.81</v>
      </c>
    </row>
    <row r="50" spans="1:3" ht="15" customHeight="1" x14ac:dyDescent="0.2">
      <c r="A50" s="65" t="s">
        <v>138</v>
      </c>
      <c r="B50" s="65" t="s">
        <v>139</v>
      </c>
      <c r="C50" s="63">
        <v>26.48</v>
      </c>
    </row>
    <row r="51" spans="1:3" ht="15" customHeight="1" x14ac:dyDescent="0.2">
      <c r="A51" s="65" t="s">
        <v>140</v>
      </c>
      <c r="B51" s="65" t="s">
        <v>141</v>
      </c>
      <c r="C51" s="63">
        <v>6.68</v>
      </c>
    </row>
    <row r="52" spans="1:3" ht="15" customHeight="1" x14ac:dyDescent="0.2">
      <c r="A52" s="65" t="s">
        <v>142</v>
      </c>
      <c r="B52" s="65" t="s">
        <v>143</v>
      </c>
      <c r="C52" s="63">
        <v>6.68</v>
      </c>
    </row>
    <row r="53" spans="1:3" ht="15" customHeight="1" x14ac:dyDescent="0.2">
      <c r="A53" s="65" t="s">
        <v>144</v>
      </c>
      <c r="B53" s="65" t="s">
        <v>145</v>
      </c>
      <c r="C53" s="63">
        <v>8.57</v>
      </c>
    </row>
    <row r="54" spans="1:3" ht="15" customHeight="1" x14ac:dyDescent="0.2">
      <c r="A54" s="65" t="s">
        <v>146</v>
      </c>
      <c r="B54" s="65" t="s">
        <v>147</v>
      </c>
      <c r="C54" s="63">
        <v>8.9</v>
      </c>
    </row>
    <row r="55" spans="1:3" ht="15" customHeight="1" x14ac:dyDescent="0.2">
      <c r="A55" s="65" t="s">
        <v>148</v>
      </c>
      <c r="B55" s="65" t="s">
        <v>149</v>
      </c>
      <c r="C55" s="63">
        <v>8.9</v>
      </c>
    </row>
    <row r="56" spans="1:3" ht="15" customHeight="1" x14ac:dyDescent="0.2">
      <c r="A56" s="65" t="s">
        <v>150</v>
      </c>
      <c r="B56" s="65" t="s">
        <v>151</v>
      </c>
      <c r="C56" s="63">
        <v>14.66</v>
      </c>
    </row>
    <row r="57" spans="1:3" ht="15" customHeight="1" x14ac:dyDescent="0.2">
      <c r="A57" s="65" t="s">
        <v>152</v>
      </c>
      <c r="B57" s="65" t="s">
        <v>153</v>
      </c>
      <c r="C57" s="63">
        <v>14.66</v>
      </c>
    </row>
    <row r="58" spans="1:3" ht="15" customHeight="1" x14ac:dyDescent="0.2">
      <c r="A58" s="65" t="s">
        <v>154</v>
      </c>
      <c r="B58" s="65" t="s">
        <v>155</v>
      </c>
      <c r="C58" s="63">
        <v>14.66</v>
      </c>
    </row>
    <row r="59" spans="1:3" ht="15" customHeight="1" x14ac:dyDescent="0.2">
      <c r="A59" s="65" t="s">
        <v>156</v>
      </c>
      <c r="B59" s="65" t="s">
        <v>157</v>
      </c>
      <c r="C59" s="63">
        <v>14.66</v>
      </c>
    </row>
    <row r="60" spans="1:3" ht="15" customHeight="1" x14ac:dyDescent="0.2">
      <c r="A60" s="65" t="s">
        <v>158</v>
      </c>
      <c r="B60" s="65" t="s">
        <v>159</v>
      </c>
      <c r="C60" s="63">
        <v>10.89</v>
      </c>
    </row>
    <row r="61" spans="1:3" ht="15" customHeight="1" x14ac:dyDescent="0.2">
      <c r="A61" s="65" t="s">
        <v>160</v>
      </c>
      <c r="B61" s="65" t="s">
        <v>161</v>
      </c>
      <c r="C61" s="63">
        <v>10.89</v>
      </c>
    </row>
    <row r="62" spans="1:3" ht="15" customHeight="1" x14ac:dyDescent="0.2">
      <c r="A62" s="65" t="s">
        <v>162</v>
      </c>
      <c r="B62" s="65" t="s">
        <v>163</v>
      </c>
      <c r="C62" s="63">
        <v>10.36</v>
      </c>
    </row>
    <row r="63" spans="1:3" ht="15" customHeight="1" x14ac:dyDescent="0.2">
      <c r="A63" s="65" t="s">
        <v>164</v>
      </c>
      <c r="B63" s="65" t="s">
        <v>165</v>
      </c>
      <c r="C63" s="63">
        <v>11.84</v>
      </c>
    </row>
    <row r="64" spans="1:3" ht="15" customHeight="1" x14ac:dyDescent="0.2">
      <c r="A64" s="65" t="s">
        <v>166</v>
      </c>
      <c r="B64" s="65" t="s">
        <v>167</v>
      </c>
      <c r="C64" s="63">
        <v>13.73</v>
      </c>
    </row>
    <row r="65" spans="1:3" ht="15" customHeight="1" x14ac:dyDescent="0.2">
      <c r="A65" s="65" t="s">
        <v>168</v>
      </c>
      <c r="B65" s="65" t="s">
        <v>169</v>
      </c>
      <c r="C65" s="63">
        <v>8.0500000000000007</v>
      </c>
    </row>
    <row r="66" spans="1:3" ht="15" customHeight="1" x14ac:dyDescent="0.2">
      <c r="A66" s="65" t="s">
        <v>170</v>
      </c>
      <c r="B66" s="65" t="s">
        <v>171</v>
      </c>
      <c r="C66" s="63">
        <v>8.0500000000000007</v>
      </c>
    </row>
    <row r="67" spans="1:3" ht="15" customHeight="1" x14ac:dyDescent="0.2">
      <c r="A67" s="65" t="s">
        <v>172</v>
      </c>
      <c r="B67" s="65" t="s">
        <v>173</v>
      </c>
      <c r="C67" s="63">
        <v>10.38</v>
      </c>
    </row>
    <row r="68" spans="1:3" ht="15" customHeight="1" x14ac:dyDescent="0.2">
      <c r="A68" s="65" t="s">
        <v>174</v>
      </c>
      <c r="B68" s="65" t="s">
        <v>175</v>
      </c>
      <c r="C68" s="63">
        <v>13.81</v>
      </c>
    </row>
    <row r="69" spans="1:3" ht="15" customHeight="1" x14ac:dyDescent="0.2">
      <c r="A69" s="65" t="s">
        <v>176</v>
      </c>
      <c r="B69" s="65" t="s">
        <v>177</v>
      </c>
      <c r="C69" s="63">
        <v>14.45</v>
      </c>
    </row>
    <row r="70" spans="1:3" ht="15" customHeight="1" x14ac:dyDescent="0.2">
      <c r="A70" s="65" t="s">
        <v>178</v>
      </c>
      <c r="B70" s="65" t="s">
        <v>179</v>
      </c>
      <c r="C70" s="63">
        <v>10.65</v>
      </c>
    </row>
    <row r="71" spans="1:3" ht="15" customHeight="1" x14ac:dyDescent="0.2">
      <c r="A71" s="65" t="s">
        <v>180</v>
      </c>
      <c r="B71" s="65" t="s">
        <v>181</v>
      </c>
      <c r="C71" s="63">
        <v>15.33</v>
      </c>
    </row>
    <row r="72" spans="1:3" ht="15" customHeight="1" x14ac:dyDescent="0.2">
      <c r="A72" s="65" t="s">
        <v>182</v>
      </c>
      <c r="B72" s="65" t="s">
        <v>183</v>
      </c>
      <c r="C72" s="63">
        <v>9.18</v>
      </c>
    </row>
    <row r="73" spans="1:3" ht="15" customHeight="1" x14ac:dyDescent="0.2">
      <c r="A73" s="65" t="s">
        <v>184</v>
      </c>
      <c r="B73" s="65" t="s">
        <v>185</v>
      </c>
      <c r="C73" s="63">
        <v>9.67</v>
      </c>
    </row>
    <row r="74" spans="1:3" ht="15" customHeight="1" x14ac:dyDescent="0.2">
      <c r="A74" s="65" t="s">
        <v>186</v>
      </c>
      <c r="B74" s="65" t="s">
        <v>187</v>
      </c>
      <c r="C74" s="63">
        <v>9.67</v>
      </c>
    </row>
    <row r="75" spans="1:3" ht="15" customHeight="1" x14ac:dyDescent="0.2">
      <c r="A75" s="65" t="s">
        <v>188</v>
      </c>
      <c r="B75" s="65" t="s">
        <v>189</v>
      </c>
      <c r="C75" s="63">
        <v>6.55</v>
      </c>
    </row>
    <row r="76" spans="1:3" ht="15" customHeight="1" x14ac:dyDescent="0.2">
      <c r="A76" s="65" t="s">
        <v>190</v>
      </c>
      <c r="B76" s="65" t="s">
        <v>191</v>
      </c>
      <c r="C76" s="63">
        <v>7.1</v>
      </c>
    </row>
    <row r="77" spans="1:3" ht="15" customHeight="1" x14ac:dyDescent="0.2">
      <c r="A77" s="65" t="s">
        <v>192</v>
      </c>
      <c r="B77" s="65" t="s">
        <v>193</v>
      </c>
      <c r="C77" s="63">
        <v>7.57</v>
      </c>
    </row>
    <row r="78" spans="1:3" ht="15" customHeight="1" x14ac:dyDescent="0.2">
      <c r="A78" s="65" t="s">
        <v>194</v>
      </c>
      <c r="B78" s="65" t="s">
        <v>195</v>
      </c>
      <c r="C78" s="63">
        <v>7.86</v>
      </c>
    </row>
    <row r="79" spans="1:3" ht="15" customHeight="1" x14ac:dyDescent="0.2">
      <c r="A79" s="65" t="s">
        <v>196</v>
      </c>
      <c r="B79" s="65" t="s">
        <v>197</v>
      </c>
      <c r="C79" s="63">
        <v>6.87</v>
      </c>
    </row>
    <row r="80" spans="1:3" ht="15" customHeight="1" x14ac:dyDescent="0.2">
      <c r="A80" s="65" t="s">
        <v>198</v>
      </c>
      <c r="B80" s="65" t="s">
        <v>199</v>
      </c>
      <c r="C80" s="63">
        <v>6.87</v>
      </c>
    </row>
    <row r="81" spans="1:3" ht="15" customHeight="1" x14ac:dyDescent="0.2">
      <c r="A81" s="65" t="s">
        <v>200</v>
      </c>
      <c r="B81" s="65" t="s">
        <v>201</v>
      </c>
      <c r="C81" s="63">
        <v>9.6199999999999992</v>
      </c>
    </row>
    <row r="82" spans="1:3" ht="15" customHeight="1" x14ac:dyDescent="0.2">
      <c r="A82" s="65" t="s">
        <v>202</v>
      </c>
      <c r="B82" s="65" t="s">
        <v>203</v>
      </c>
      <c r="C82" s="63">
        <v>6.28</v>
      </c>
    </row>
    <row r="83" spans="1:3" ht="15" customHeight="1" x14ac:dyDescent="0.2">
      <c r="A83" s="65" t="s">
        <v>204</v>
      </c>
      <c r="B83" s="65" t="s">
        <v>205</v>
      </c>
      <c r="C83" s="63">
        <v>6.28</v>
      </c>
    </row>
    <row r="84" spans="1:3" ht="15" customHeight="1" x14ac:dyDescent="0.2">
      <c r="A84" s="65" t="s">
        <v>206</v>
      </c>
      <c r="B84" s="65" t="s">
        <v>207</v>
      </c>
      <c r="C84" s="63">
        <v>7</v>
      </c>
    </row>
    <row r="85" spans="1:3" ht="15" customHeight="1" x14ac:dyDescent="0.2">
      <c r="A85" s="65" t="s">
        <v>208</v>
      </c>
      <c r="B85" s="65" t="s">
        <v>209</v>
      </c>
      <c r="C85" s="63">
        <v>6.58</v>
      </c>
    </row>
    <row r="86" spans="1:3" ht="15" customHeight="1" x14ac:dyDescent="0.2">
      <c r="A86" s="65" t="s">
        <v>210</v>
      </c>
      <c r="B86" s="65" t="s">
        <v>211</v>
      </c>
      <c r="C86" s="63">
        <v>6.58</v>
      </c>
    </row>
    <row r="87" spans="1:3" ht="15" customHeight="1" x14ac:dyDescent="0.2">
      <c r="A87" s="65" t="s">
        <v>212</v>
      </c>
      <c r="B87" s="65" t="s">
        <v>213</v>
      </c>
      <c r="C87" s="63">
        <v>8.24</v>
      </c>
    </row>
    <row r="88" spans="1:3" ht="15" customHeight="1" x14ac:dyDescent="0.2">
      <c r="A88" s="65" t="s">
        <v>214</v>
      </c>
      <c r="B88" s="65" t="s">
        <v>215</v>
      </c>
      <c r="C88" s="63">
        <v>8.24</v>
      </c>
    </row>
    <row r="89" spans="1:3" ht="15" customHeight="1" x14ac:dyDescent="0.2">
      <c r="A89" s="65" t="s">
        <v>216</v>
      </c>
      <c r="B89" s="65" t="s">
        <v>217</v>
      </c>
      <c r="C89" s="63">
        <v>7.53</v>
      </c>
    </row>
    <row r="90" spans="1:3" ht="15" customHeight="1" x14ac:dyDescent="0.2">
      <c r="A90" s="65" t="s">
        <v>218</v>
      </c>
      <c r="B90" s="65" t="s">
        <v>219</v>
      </c>
      <c r="C90" s="63">
        <v>7.86</v>
      </c>
    </row>
    <row r="91" spans="1:3" ht="15" customHeight="1" x14ac:dyDescent="0.2">
      <c r="A91" s="65" t="s">
        <v>220</v>
      </c>
      <c r="B91" s="65" t="s">
        <v>221</v>
      </c>
      <c r="C91" s="63">
        <v>8.2100000000000009</v>
      </c>
    </row>
    <row r="92" spans="1:3" ht="15" customHeight="1" x14ac:dyDescent="0.2">
      <c r="A92" s="65" t="s">
        <v>222</v>
      </c>
      <c r="B92" s="65" t="s">
        <v>223</v>
      </c>
      <c r="C92" s="63">
        <v>8.2100000000000009</v>
      </c>
    </row>
    <row r="93" spans="1:3" ht="15" customHeight="1" x14ac:dyDescent="0.2">
      <c r="A93" s="65" t="s">
        <v>224</v>
      </c>
      <c r="B93" s="65" t="s">
        <v>225</v>
      </c>
      <c r="C93" s="63">
        <v>7.1</v>
      </c>
    </row>
    <row r="94" spans="1:3" ht="15" customHeight="1" x14ac:dyDescent="0.2">
      <c r="A94" s="65" t="s">
        <v>226</v>
      </c>
      <c r="B94" s="65" t="s">
        <v>227</v>
      </c>
      <c r="C94" s="63">
        <v>7.1</v>
      </c>
    </row>
    <row r="95" spans="1:3" ht="15" customHeight="1" x14ac:dyDescent="0.2">
      <c r="A95" s="65" t="s">
        <v>228</v>
      </c>
      <c r="B95" s="65" t="s">
        <v>229</v>
      </c>
      <c r="C95" s="63">
        <v>8.8000000000000007</v>
      </c>
    </row>
    <row r="96" spans="1:3" ht="15" customHeight="1" x14ac:dyDescent="0.2">
      <c r="A96" s="65" t="s">
        <v>230</v>
      </c>
      <c r="B96" s="65" t="s">
        <v>231</v>
      </c>
      <c r="C96" s="63">
        <v>6.96</v>
      </c>
    </row>
    <row r="97" spans="1:3" ht="15" customHeight="1" x14ac:dyDescent="0.2">
      <c r="A97" s="65" t="s">
        <v>232</v>
      </c>
      <c r="B97" s="65" t="s">
        <v>233</v>
      </c>
      <c r="C97" s="63">
        <v>6.96</v>
      </c>
    </row>
    <row r="98" spans="1:3" ht="15" customHeight="1" x14ac:dyDescent="0.2">
      <c r="A98" s="65" t="s">
        <v>234</v>
      </c>
      <c r="B98" s="65" t="s">
        <v>235</v>
      </c>
      <c r="C98" s="63">
        <v>7.26</v>
      </c>
    </row>
    <row r="99" spans="1:3" ht="15" customHeight="1" x14ac:dyDescent="0.2">
      <c r="A99" s="65" t="s">
        <v>236</v>
      </c>
      <c r="B99" s="65" t="s">
        <v>237</v>
      </c>
      <c r="C99" s="63">
        <v>7.26</v>
      </c>
    </row>
    <row r="100" spans="1:3" ht="15" customHeight="1" x14ac:dyDescent="0.2">
      <c r="A100" s="65" t="s">
        <v>238</v>
      </c>
      <c r="B100" s="65" t="s">
        <v>239</v>
      </c>
      <c r="C100" s="63">
        <v>7.88</v>
      </c>
    </row>
    <row r="101" spans="1:3" ht="15" customHeight="1" x14ac:dyDescent="0.2">
      <c r="A101" s="65" t="s">
        <v>240</v>
      </c>
      <c r="B101" s="65" t="s">
        <v>241</v>
      </c>
      <c r="C101" s="63">
        <v>6.72</v>
      </c>
    </row>
    <row r="102" spans="1:3" ht="15" customHeight="1" x14ac:dyDescent="0.2">
      <c r="A102" s="65" t="s">
        <v>242</v>
      </c>
      <c r="B102" s="65" t="s">
        <v>243</v>
      </c>
      <c r="C102" s="63">
        <v>6.75</v>
      </c>
    </row>
    <row r="103" spans="1:3" ht="15" customHeight="1" x14ac:dyDescent="0.2">
      <c r="A103" s="65" t="s">
        <v>244</v>
      </c>
      <c r="B103" s="65" t="s">
        <v>245</v>
      </c>
      <c r="C103" s="63">
        <v>6.75</v>
      </c>
    </row>
    <row r="104" spans="1:3" ht="15" customHeight="1" x14ac:dyDescent="0.2">
      <c r="A104" s="65" t="s">
        <v>246</v>
      </c>
      <c r="B104" s="65" t="s">
        <v>247</v>
      </c>
      <c r="C104" s="63">
        <v>6.61</v>
      </c>
    </row>
    <row r="105" spans="1:3" ht="15" customHeight="1" x14ac:dyDescent="0.2">
      <c r="A105" s="65" t="s">
        <v>248</v>
      </c>
      <c r="B105" s="65" t="s">
        <v>249</v>
      </c>
      <c r="C105" s="63">
        <v>6.61</v>
      </c>
    </row>
    <row r="106" spans="1:3" ht="15" customHeight="1" x14ac:dyDescent="0.2">
      <c r="A106" s="65" t="s">
        <v>250</v>
      </c>
      <c r="B106" s="65" t="s">
        <v>251</v>
      </c>
      <c r="C106" s="63">
        <v>6.26</v>
      </c>
    </row>
    <row r="107" spans="1:3" ht="15" customHeight="1" x14ac:dyDescent="0.2">
      <c r="A107" s="65" t="s">
        <v>252</v>
      </c>
      <c r="B107" s="65" t="s">
        <v>253</v>
      </c>
      <c r="C107" s="63">
        <v>6.26</v>
      </c>
    </row>
    <row r="108" spans="1:3" ht="15" customHeight="1" x14ac:dyDescent="0.2">
      <c r="A108" s="65" t="s">
        <v>254</v>
      </c>
      <c r="B108" s="65" t="s">
        <v>255</v>
      </c>
      <c r="C108" s="63">
        <v>6.79</v>
      </c>
    </row>
    <row r="109" spans="1:3" ht="15" customHeight="1" x14ac:dyDescent="0.2">
      <c r="A109" s="65" t="s">
        <v>256</v>
      </c>
      <c r="B109" s="65" t="s">
        <v>257</v>
      </c>
      <c r="C109" s="63">
        <v>6.79</v>
      </c>
    </row>
    <row r="110" spans="1:3" ht="15" customHeight="1" x14ac:dyDescent="0.2">
      <c r="A110" s="65" t="s">
        <v>258</v>
      </c>
      <c r="B110" s="65" t="s">
        <v>259</v>
      </c>
      <c r="C110" s="63">
        <v>8.1</v>
      </c>
    </row>
    <row r="111" spans="1:3" ht="15" customHeight="1" x14ac:dyDescent="0.2">
      <c r="A111" s="65" t="s">
        <v>260</v>
      </c>
      <c r="B111" s="65" t="s">
        <v>261</v>
      </c>
      <c r="C111" s="63">
        <v>7.6</v>
      </c>
    </row>
    <row r="112" spans="1:3" ht="15" customHeight="1" x14ac:dyDescent="0.2">
      <c r="A112" s="65" t="s">
        <v>262</v>
      </c>
      <c r="B112" s="65" t="s">
        <v>263</v>
      </c>
      <c r="C112" s="63">
        <v>16.510000000000002</v>
      </c>
    </row>
    <row r="113" spans="1:3" ht="15" customHeight="1" x14ac:dyDescent="0.2">
      <c r="A113" s="65" t="s">
        <v>264</v>
      </c>
      <c r="B113" s="65" t="s">
        <v>265</v>
      </c>
      <c r="C113" s="63">
        <v>9.44</v>
      </c>
    </row>
    <row r="114" spans="1:3" ht="15" customHeight="1" x14ac:dyDescent="0.2">
      <c r="A114" s="65" t="s">
        <v>266</v>
      </c>
      <c r="B114" s="65" t="s">
        <v>267</v>
      </c>
      <c r="C114" s="63">
        <v>6.98</v>
      </c>
    </row>
    <row r="115" spans="1:3" ht="15" customHeight="1" x14ac:dyDescent="0.2">
      <c r="A115" s="65" t="s">
        <v>268</v>
      </c>
      <c r="B115" s="65" t="s">
        <v>269</v>
      </c>
      <c r="C115" s="63">
        <v>7.75</v>
      </c>
    </row>
    <row r="116" spans="1:3" ht="15" customHeight="1" x14ac:dyDescent="0.2">
      <c r="A116" s="65" t="s">
        <v>270</v>
      </c>
      <c r="B116" s="65" t="s">
        <v>271</v>
      </c>
      <c r="C116" s="63">
        <v>6.15</v>
      </c>
    </row>
    <row r="117" spans="1:3" ht="15" customHeight="1" x14ac:dyDescent="0.2">
      <c r="A117" s="65" t="s">
        <v>272</v>
      </c>
      <c r="B117" s="65" t="s">
        <v>273</v>
      </c>
      <c r="C117" s="63">
        <v>7.68</v>
      </c>
    </row>
    <row r="118" spans="1:3" ht="15" customHeight="1" x14ac:dyDescent="0.2">
      <c r="A118" s="65" t="s">
        <v>274</v>
      </c>
      <c r="B118" s="65" t="s">
        <v>275</v>
      </c>
      <c r="C118" s="63">
        <v>8.2899999999999991</v>
      </c>
    </row>
    <row r="119" spans="1:3" ht="15" customHeight="1" x14ac:dyDescent="0.2">
      <c r="A119" s="65" t="s">
        <v>276</v>
      </c>
      <c r="B119" s="65" t="s">
        <v>277</v>
      </c>
      <c r="C119" s="63">
        <v>15.63</v>
      </c>
    </row>
    <row r="120" spans="1:3" ht="15" customHeight="1" x14ac:dyDescent="0.2">
      <c r="A120" s="65" t="s">
        <v>278</v>
      </c>
      <c r="B120" s="65" t="s">
        <v>279</v>
      </c>
      <c r="C120" s="63">
        <v>16.649999999999999</v>
      </c>
    </row>
    <row r="121" spans="1:3" ht="15" customHeight="1" x14ac:dyDescent="0.2">
      <c r="A121" s="65" t="s">
        <v>280</v>
      </c>
      <c r="B121" s="65" t="s">
        <v>281</v>
      </c>
      <c r="C121" s="63">
        <v>7</v>
      </c>
    </row>
    <row r="122" spans="1:3" ht="15" customHeight="1" x14ac:dyDescent="0.2">
      <c r="A122" s="65" t="s">
        <v>282</v>
      </c>
      <c r="B122" s="65" t="s">
        <v>283</v>
      </c>
      <c r="C122" s="63">
        <v>7</v>
      </c>
    </row>
    <row r="123" spans="1:3" ht="15" customHeight="1" x14ac:dyDescent="0.2">
      <c r="A123" s="65" t="s">
        <v>284</v>
      </c>
      <c r="B123" s="65" t="s">
        <v>285</v>
      </c>
      <c r="C123" s="63">
        <v>9</v>
      </c>
    </row>
    <row r="124" spans="1:3" ht="15" customHeight="1" x14ac:dyDescent="0.2">
      <c r="A124" s="65" t="s">
        <v>42</v>
      </c>
      <c r="B124" s="65" t="s">
        <v>286</v>
      </c>
      <c r="C124" s="63">
        <v>9</v>
      </c>
    </row>
  </sheetData>
  <sheetProtection password="D62E" sheet="1" objects="1" scenarios="1" autoFilter="0"/>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C00000"/>
  </sheetPr>
  <dimension ref="A1:B123"/>
  <sheetViews>
    <sheetView showGridLines="0" topLeftCell="C1" workbookViewId="0">
      <selection activeCell="C1" sqref="C1"/>
    </sheetView>
  </sheetViews>
  <sheetFormatPr baseColWidth="10" defaultColWidth="11.42578125" defaultRowHeight="12" x14ac:dyDescent="0.2"/>
  <cols>
    <col min="1" max="2" width="10.7109375" style="64" hidden="1" customWidth="1"/>
    <col min="3" max="16384" width="11.42578125" style="64"/>
  </cols>
  <sheetData>
    <row r="1" spans="1:2" ht="15" customHeight="1" x14ac:dyDescent="0.2">
      <c r="A1" s="62" t="s">
        <v>19</v>
      </c>
      <c r="B1" s="62" t="s">
        <v>20</v>
      </c>
    </row>
    <row r="2" spans="1:2" ht="15" customHeight="1" x14ac:dyDescent="0.2">
      <c r="A2" s="62" t="s">
        <v>25</v>
      </c>
      <c r="B2" s="62" t="s">
        <v>21</v>
      </c>
    </row>
    <row r="3" spans="1:2" ht="15" customHeight="1" x14ac:dyDescent="0.2">
      <c r="B3" s="62" t="s">
        <v>22</v>
      </c>
    </row>
    <row r="4" spans="1:2" ht="15" customHeight="1" x14ac:dyDescent="0.2"/>
    <row r="5" spans="1:2" ht="15" customHeight="1" x14ac:dyDescent="0.2"/>
    <row r="6" spans="1:2" ht="15" customHeight="1" x14ac:dyDescent="0.2"/>
    <row r="7" spans="1:2" ht="15" customHeight="1" x14ac:dyDescent="0.2"/>
    <row r="8" spans="1:2" ht="15" customHeight="1" x14ac:dyDescent="0.2"/>
    <row r="9" spans="1:2" ht="15" customHeight="1" x14ac:dyDescent="0.2"/>
    <row r="10" spans="1:2" ht="15" customHeight="1" x14ac:dyDescent="0.2"/>
    <row r="11" spans="1:2" ht="15" customHeight="1" x14ac:dyDescent="0.2"/>
    <row r="12" spans="1:2" ht="15" customHeight="1" x14ac:dyDescent="0.2"/>
    <row r="13" spans="1:2" ht="15" customHeight="1" x14ac:dyDescent="0.2"/>
    <row r="14" spans="1:2" ht="15" customHeight="1" x14ac:dyDescent="0.2"/>
    <row r="15" spans="1:2" ht="15" customHeight="1" x14ac:dyDescent="0.2"/>
    <row r="16" spans="1:2"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sheetData>
  <sheetProtection password="D62E" sheet="1" objects="1" scenarios="1" autoFilter="0"/>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9</vt:i4>
      </vt:variant>
    </vt:vector>
  </HeadingPairs>
  <TitlesOfParts>
    <vt:vector size="14" baseType="lpstr">
      <vt:lpstr>Änderungsdoku</vt:lpstr>
      <vt:lpstr>Hinweise</vt:lpstr>
      <vt:lpstr>Teilnahmeliste</vt:lpstr>
      <vt:lpstr>Katalog BDKS</vt:lpstr>
      <vt:lpstr>Kataloge</vt:lpstr>
      <vt:lpstr>Auswahl</vt:lpstr>
      <vt:lpstr>BDKS</vt:lpstr>
      <vt:lpstr>Berufsgruppe</vt:lpstr>
      <vt:lpstr>Berufsgruppe_lang</vt:lpstr>
      <vt:lpstr>Änderungsdoku!Druckbereich</vt:lpstr>
      <vt:lpstr>Hinweise!Druckbereich</vt:lpstr>
      <vt:lpstr>Teilnahmeliste!Druckbereich</vt:lpstr>
      <vt:lpstr>Änderungsdoku!Drucktitel</vt:lpstr>
      <vt:lpstr>Grund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Wessel Angela (Gfaw)</dc:creator>
  <cp:lastModifiedBy>Angela Wessel</cp:lastModifiedBy>
  <cp:lastPrinted>2022-12-27T11:03:06Z</cp:lastPrinted>
  <dcterms:created xsi:type="dcterms:W3CDTF">2005-02-25T07:34:45Z</dcterms:created>
  <dcterms:modified xsi:type="dcterms:W3CDTF">2022-12-27T11:04:21Z</dcterms:modified>
</cp:coreProperties>
</file>