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defaultThemeVersion="164011"/>
  <mc:AlternateContent xmlns:mc="http://schemas.openxmlformats.org/markup-compatibility/2006">
    <mc:Choice Requires="x15">
      <x15ac:absPath xmlns:x15ac="http://schemas.microsoft.com/office/spreadsheetml/2010/11/ac" url="J:\Abt4\Ref41\AOE\Projekte\TMIL\2022_Junglandwirteförderung\AKh_GPJ_Rechner\Aktuelle_Tools_20231219\"/>
    </mc:Choice>
  </mc:AlternateContent>
  <bookViews>
    <workbookView xWindow="0" yWindow="0" windowWidth="28800" windowHeight="13800" tabRatio="809"/>
  </bookViews>
  <sheets>
    <sheet name="1_Deckblatt" sheetId="25" r:id="rId1"/>
    <sheet name="2_Ergebnis" sheetId="27" r:id="rId2"/>
    <sheet name="3_Erläuterungen" sheetId="26" r:id="rId3"/>
    <sheet name="4_Pflanzenbau" sheetId="34" r:id="rId4"/>
    <sheet name="5_Tierhaltung" sheetId="28" r:id="rId5"/>
    <sheet name="6_Obst- und Gartenbau" sheetId="30" r:id="rId6"/>
    <sheet name="7_Weinbau" sheetId="35" r:id="rId7"/>
    <sheet name="8_Direktvermarktung" sheetId="32" r:id="rId8"/>
    <sheet name="9_Nebenbetriebe" sheetId="31" r:id="rId9"/>
    <sheet name="10_Erläuterungen_zum_ Antrag" sheetId="36" r:id="rId10"/>
    <sheet name="Hilfstabelle" sheetId="33" state="hidden" r:id="rId11"/>
  </sheets>
  <definedNames>
    <definedName name="_xlnm.Print_Area" localSheetId="0">'1_Deckblatt'!$B$1:$I$20</definedName>
    <definedName name="_xlnm.Print_Area" localSheetId="1">'2_Ergebnis'!$B$1:$L$25</definedName>
    <definedName name="_xlnm.Print_Area" localSheetId="2">'3_Erläuterungen'!$B$1:$L$18</definedName>
    <definedName name="_xlnm.Print_Area" localSheetId="3">'4_Pflanzenbau'!$B$1:$G$56</definedName>
    <definedName name="_xlnm.Print_Area" localSheetId="4">'5_Tierhaltung'!$B$2:$F$48</definedName>
    <definedName name="_xlnm.Print_Area" localSheetId="5">'6_Obst- und Gartenbau'!$B$2:$F$56</definedName>
    <definedName name="_xlnm.Print_Area" localSheetId="6">'7_Weinbau'!$A$1:$F$16</definedName>
    <definedName name="_xlnm.Print_Area" localSheetId="7">'8_Direktvermarktung'!$B$2:$F$43</definedName>
    <definedName name="_xlnm.Print_Area" localSheetId="8">'9_Nebenbetriebe'!$B$2:$D$23</definedName>
    <definedName name="_xlnm.Print_Titles" localSheetId="3">'4_Pflanzenbau'!$2:$5</definedName>
    <definedName name="_xlnm.Print_Titles" localSheetId="4">'5_Tierhaltung'!$2:$5</definedName>
    <definedName name="_xlnm.Print_Titles" localSheetId="5">'6_Obst- und Gartenbau'!$2:$5</definedName>
    <definedName name="_xlnm.Print_Titles" localSheetId="7">'8_Direktvermarktung'!$2:$4</definedName>
    <definedName name="Jahr_0">#REF!</definedName>
    <definedName name="Jahr_1">#REF!</definedName>
    <definedName name="Jahr_2">#REF!</definedName>
    <definedName name="Jahr_3">#REF!</definedName>
    <definedName name="Jahr_4">#REF!</definedName>
    <definedName name="Rechtsform">#REF!</definedName>
    <definedName name="zeitraum">#REF!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5" l="1"/>
  <c r="E20" i="27" s="1"/>
  <c r="C4" i="31" l="1"/>
  <c r="C4" i="36"/>
  <c r="F23" i="32"/>
  <c r="F20" i="30" l="1"/>
  <c r="D20" i="30"/>
  <c r="F11" i="28" l="1"/>
  <c r="G39" i="34" l="1"/>
  <c r="G36" i="34"/>
  <c r="G34" i="34"/>
  <c r="G38" i="34"/>
  <c r="G37" i="34"/>
  <c r="G35" i="34"/>
  <c r="F41" i="30"/>
  <c r="F42" i="30"/>
  <c r="F43" i="30"/>
  <c r="F44" i="30"/>
  <c r="F45" i="30"/>
  <c r="F46" i="30"/>
  <c r="D39" i="30"/>
  <c r="C4" i="32"/>
  <c r="C4" i="35"/>
  <c r="C4" i="30"/>
  <c r="C4" i="28"/>
  <c r="C4" i="34"/>
  <c r="D33" i="30"/>
  <c r="D36" i="30"/>
  <c r="G40" i="34" l="1"/>
  <c r="J14" i="27"/>
  <c r="F14" i="27"/>
  <c r="A28" i="33" l="1"/>
  <c r="A29" i="33"/>
  <c r="A30" i="33"/>
  <c r="A31" i="33"/>
  <c r="A32" i="33"/>
  <c r="A33" i="33" l="1"/>
  <c r="D52" i="30"/>
  <c r="F38" i="32"/>
  <c r="D46" i="34"/>
  <c r="D40" i="34"/>
  <c r="D33" i="34"/>
  <c r="D28" i="34"/>
  <c r="D24" i="34"/>
  <c r="D19" i="34"/>
  <c r="D15" i="34"/>
  <c r="D12" i="34"/>
  <c r="F39" i="32"/>
  <c r="F40" i="32"/>
  <c r="F41" i="32"/>
  <c r="F24" i="32"/>
  <c r="D52" i="34" l="1"/>
  <c r="G20" i="27"/>
  <c r="K20" i="27" l="1"/>
  <c r="C14" i="33"/>
  <c r="D12" i="31"/>
  <c r="F22" i="30" l="1"/>
  <c r="F23" i="30"/>
  <c r="F24" i="30"/>
  <c r="F25" i="30"/>
  <c r="F26" i="30"/>
  <c r="F27" i="30"/>
  <c r="F28" i="30"/>
  <c r="F29" i="30"/>
  <c r="F30" i="30"/>
  <c r="F31" i="30"/>
  <c r="F32" i="30"/>
  <c r="F21" i="30"/>
  <c r="F7" i="30"/>
  <c r="F8" i="30"/>
  <c r="F9" i="30"/>
  <c r="F10" i="30"/>
  <c r="F11" i="30"/>
  <c r="F12" i="30"/>
  <c r="F13" i="30"/>
  <c r="F14" i="30"/>
  <c r="F15" i="30"/>
  <c r="F16" i="30"/>
  <c r="F17" i="30"/>
  <c r="F18" i="30"/>
  <c r="F19" i="30"/>
  <c r="F28" i="32" l="1"/>
  <c r="F27" i="32"/>
  <c r="F26" i="32"/>
  <c r="F22" i="32" l="1"/>
  <c r="F12" i="32"/>
  <c r="F54" i="30" l="1"/>
  <c r="G16" i="34" l="1"/>
  <c r="G31" i="34"/>
  <c r="D16" i="31" l="1"/>
  <c r="D17" i="31"/>
  <c r="D18" i="31"/>
  <c r="D19" i="31"/>
  <c r="D20" i="31"/>
  <c r="D7" i="31"/>
  <c r="D14" i="31" s="1"/>
  <c r="D8" i="31"/>
  <c r="D9" i="31"/>
  <c r="D10" i="31"/>
  <c r="D11" i="31"/>
  <c r="D13" i="31"/>
  <c r="D21" i="31" l="1"/>
  <c r="D22" i="31"/>
  <c r="E22" i="27" s="1"/>
  <c r="K22" i="27" s="1"/>
  <c r="F38" i="30"/>
  <c r="F37" i="30"/>
  <c r="F47" i="30"/>
  <c r="F48" i="30"/>
  <c r="F49" i="30"/>
  <c r="F50" i="30"/>
  <c r="F51" i="30"/>
  <c r="F35" i="30"/>
  <c r="F34" i="30"/>
  <c r="F33" i="30"/>
  <c r="G7" i="34"/>
  <c r="F36" i="30" l="1"/>
  <c r="F39" i="30"/>
  <c r="F21" i="32"/>
  <c r="F55" i="30" l="1"/>
  <c r="E19" i="27" s="1"/>
  <c r="G42" i="34"/>
  <c r="G43" i="34"/>
  <c r="G44" i="34"/>
  <c r="G45" i="34"/>
  <c r="G32" i="34"/>
  <c r="G30" i="34"/>
  <c r="G29" i="34"/>
  <c r="G27" i="34"/>
  <c r="G26" i="34"/>
  <c r="G25" i="34"/>
  <c r="G21" i="34"/>
  <c r="G22" i="34"/>
  <c r="G23" i="34"/>
  <c r="G20" i="34"/>
  <c r="G18" i="34"/>
  <c r="G17" i="34"/>
  <c r="G14" i="34"/>
  <c r="G13" i="34"/>
  <c r="G11" i="34"/>
  <c r="G10" i="34"/>
  <c r="G9" i="34"/>
  <c r="G8" i="34"/>
  <c r="G28" i="34" l="1"/>
  <c r="G41" i="34"/>
  <c r="G12" i="34"/>
  <c r="G51" i="34" l="1"/>
  <c r="G50" i="34"/>
  <c r="G49" i="34"/>
  <c r="G48" i="34"/>
  <c r="G19" i="34"/>
  <c r="G15" i="34"/>
  <c r="G46" i="34" l="1"/>
  <c r="G33" i="34"/>
  <c r="G24" i="34"/>
  <c r="F20" i="32"/>
  <c r="G53" i="34" l="1"/>
  <c r="E17" i="27" s="1"/>
  <c r="F25" i="32"/>
  <c r="F29" i="32"/>
  <c r="F33" i="32"/>
  <c r="F34" i="32"/>
  <c r="F35" i="32"/>
  <c r="F32" i="32"/>
  <c r="F8" i="32"/>
  <c r="F9" i="32"/>
  <c r="F10" i="32"/>
  <c r="F11" i="32"/>
  <c r="F13" i="32"/>
  <c r="F14" i="32"/>
  <c r="F15" i="32"/>
  <c r="F16" i="32"/>
  <c r="F17" i="32"/>
  <c r="F18" i="32"/>
  <c r="F19" i="32"/>
  <c r="F42" i="32" l="1"/>
  <c r="F36" i="32"/>
  <c r="F9" i="28"/>
  <c r="F10" i="28"/>
  <c r="F8" i="28"/>
  <c r="E21" i="27" l="1"/>
  <c r="F28" i="28"/>
  <c r="F33" i="28"/>
  <c r="F32" i="28"/>
  <c r="F31" i="28"/>
  <c r="F30" i="28"/>
  <c r="F29" i="28"/>
  <c r="F26" i="28"/>
  <c r="F25" i="28"/>
  <c r="F24" i="28"/>
  <c r="F23" i="28"/>
  <c r="F39" i="28"/>
  <c r="F38" i="28"/>
  <c r="F37" i="28"/>
  <c r="F35" i="28"/>
  <c r="F21" i="28"/>
  <c r="F20" i="28"/>
  <c r="F19" i="28"/>
  <c r="F17" i="28"/>
  <c r="F16" i="28"/>
  <c r="F13" i="28"/>
  <c r="F14" i="28"/>
  <c r="F12" i="28"/>
  <c r="F7" i="28"/>
  <c r="F27" i="28" l="1"/>
  <c r="K21" i="27"/>
  <c r="F40" i="28"/>
  <c r="F22" i="28"/>
  <c r="F18" i="28"/>
  <c r="F36" i="28"/>
  <c r="F34" i="28"/>
  <c r="F15" i="28"/>
  <c r="F44" i="28"/>
  <c r="F45" i="28"/>
  <c r="F46" i="28"/>
  <c r="F43" i="28"/>
  <c r="F41" i="28"/>
  <c r="F47" i="28" l="1"/>
  <c r="K17" i="27"/>
  <c r="E18" i="27" l="1"/>
  <c r="K19" i="27" s="1"/>
  <c r="E23" i="27" l="1"/>
  <c r="K18" i="27"/>
  <c r="K23" i="27" s="1"/>
  <c r="K24" i="27" s="1"/>
  <c r="K25" i="27" l="1"/>
</calcChain>
</file>

<file path=xl/sharedStrings.xml><?xml version="1.0" encoding="utf-8"?>
<sst xmlns="http://schemas.openxmlformats.org/spreadsheetml/2006/main" count="418" uniqueCount="286">
  <si>
    <t xml:space="preserve"> Tel.:
E-Mail:  </t>
  </si>
  <si>
    <t>Betriebsleiterzuschlag</t>
  </si>
  <si>
    <t xml:space="preserve">0361 574062-116   
uta.maier@tlllr.thueringen.de </t>
  </si>
  <si>
    <t>Junglandwirteförderung Thüringen
Kalkulation des Arbeitskräftebedarfes</t>
  </si>
  <si>
    <t>Ansprechpartner:</t>
  </si>
  <si>
    <r>
      <rPr>
        <b/>
        <i/>
        <sz val="10"/>
        <rFont val="Arial"/>
        <family val="2"/>
      </rPr>
      <t xml:space="preserve">U. Maier     </t>
    </r>
    <r>
      <rPr>
        <sz val="10"/>
        <rFont val="Arial"/>
        <family val="2"/>
      </rPr>
      <t xml:space="preserve"> </t>
    </r>
  </si>
  <si>
    <t>C. Kuhaupt</t>
  </si>
  <si>
    <t xml:space="preserve">0361 574157-764 
claudia.kuhaupt@tlllr.thueringen.de </t>
  </si>
  <si>
    <t>Tierhaltung</t>
  </si>
  <si>
    <t>Pflanzenbau</t>
  </si>
  <si>
    <t>Obst- und Gartenbau</t>
  </si>
  <si>
    <t>Direktvermarktung</t>
  </si>
  <si>
    <t>Betrieb gesamt</t>
  </si>
  <si>
    <t>Kalkulatorische Arbeitskräfte im Betrieb</t>
  </si>
  <si>
    <t>Schafe 6-12 Monate</t>
  </si>
  <si>
    <t>Mutterschafe</t>
  </si>
  <si>
    <t>Schafe über 1 Jahr  (außer Mutterschafe)</t>
  </si>
  <si>
    <t>Pferde bis 6 Monate</t>
  </si>
  <si>
    <t>Pferde 6 Monate - 3 Jahre</t>
  </si>
  <si>
    <t>Pferde über 3 Jahre</t>
  </si>
  <si>
    <t>Jungschweine (vom Absetzen - 50kg)</t>
  </si>
  <si>
    <t>Mastschweine (ab 50kg)</t>
  </si>
  <si>
    <t>Legehennen über 6 Monate</t>
  </si>
  <si>
    <t>Tierart</t>
  </si>
  <si>
    <t>Mutterkühe</t>
  </si>
  <si>
    <t>Milchkühe</t>
  </si>
  <si>
    <t>Rinder bis 6 Monate</t>
  </si>
  <si>
    <t>Rinder 6-24 Monate</t>
  </si>
  <si>
    <t>Rinder über 2 Jahre ohne Kalbung</t>
  </si>
  <si>
    <t>Milchziegen</t>
  </si>
  <si>
    <t>Zuchtsauen mit und ohne Ferkel</t>
  </si>
  <si>
    <t>zur Aufzucht als Legehennen
best. Küken u. Junghennen bis 6 Monate</t>
  </si>
  <si>
    <t>20 % der normativen Akh</t>
  </si>
  <si>
    <t>600 Akh/ Betrieb</t>
  </si>
  <si>
    <t>Nebenbetriebe</t>
  </si>
  <si>
    <t>Erläuterungen</t>
  </si>
  <si>
    <t>weiter</t>
  </si>
  <si>
    <t>zurück zum Ergebnis</t>
  </si>
  <si>
    <t>Ziegen in Landschaftspflege</t>
  </si>
  <si>
    <t>Jungmasthühner/ Masthähnchen</t>
  </si>
  <si>
    <t>Mast -und Zuchtenten</t>
  </si>
  <si>
    <t>Mast- und Zuchtgänse</t>
  </si>
  <si>
    <t>Mast- und Zuchtputen</t>
  </si>
  <si>
    <t>Jungsauen</t>
  </si>
  <si>
    <t xml:space="preserve">          Ermittlung des Arbeitskräftebedarfes im Betrieb
          zur Feststellung der Junglandwirteförderung</t>
  </si>
  <si>
    <t>Junglandwirteförderung</t>
  </si>
  <si>
    <r>
      <t>geschätzte Akh/Stück</t>
    </r>
    <r>
      <rPr>
        <b/>
        <vertAlign val="superscript"/>
        <sz val="12"/>
        <color theme="1"/>
        <rFont val="Arial"/>
        <family val="2"/>
      </rPr>
      <t>1)</t>
    </r>
  </si>
  <si>
    <t>ja</t>
  </si>
  <si>
    <t>Konventionell/ Ökologisch</t>
  </si>
  <si>
    <t>nein</t>
  </si>
  <si>
    <t>Zuschlag Öko</t>
  </si>
  <si>
    <t xml:space="preserve">Verfahren </t>
  </si>
  <si>
    <t xml:space="preserve">          Erläuterungen</t>
  </si>
  <si>
    <t>Nudeln</t>
  </si>
  <si>
    <r>
      <t>normative Akh je erzeugte PE</t>
    </r>
    <r>
      <rPr>
        <b/>
        <vertAlign val="superscript"/>
        <sz val="12"/>
        <color theme="1"/>
        <rFont val="Arial"/>
        <family val="2"/>
      </rPr>
      <t>2)</t>
    </r>
  </si>
  <si>
    <t>100 l</t>
  </si>
  <si>
    <t>Hartkäse</t>
  </si>
  <si>
    <t>Weichkäse</t>
  </si>
  <si>
    <t>Joghurt</t>
  </si>
  <si>
    <t>Butter</t>
  </si>
  <si>
    <t>Quark</t>
  </si>
  <si>
    <r>
      <t>Produktpalette</t>
    </r>
    <r>
      <rPr>
        <b/>
        <vertAlign val="superscript"/>
        <sz val="12"/>
        <color theme="1"/>
        <rFont val="Arial"/>
        <family val="2"/>
      </rPr>
      <t>1)</t>
    </r>
  </si>
  <si>
    <t>Sonstige Direktvermarktung</t>
  </si>
  <si>
    <t>Brennerei</t>
  </si>
  <si>
    <t>Fremdenverkehr</t>
  </si>
  <si>
    <r>
      <t>geschätzte Akh/PE</t>
    </r>
    <r>
      <rPr>
        <b/>
        <vertAlign val="superscript"/>
        <sz val="12"/>
        <color theme="1"/>
        <rFont val="Arial"/>
        <family val="2"/>
      </rPr>
      <t>2)</t>
    </r>
  </si>
  <si>
    <t>Lieferservice (Gemüsekiste etc.)</t>
  </si>
  <si>
    <t>geschätzte Akh/a</t>
  </si>
  <si>
    <r>
      <t>erzeugte PE</t>
    </r>
    <r>
      <rPr>
        <b/>
        <vertAlign val="superscript"/>
        <sz val="12"/>
        <color theme="1"/>
        <rFont val="Arial"/>
        <family val="2"/>
      </rPr>
      <t>2)</t>
    </r>
    <r>
      <rPr>
        <b/>
        <sz val="12"/>
        <color theme="1"/>
        <rFont val="Arial"/>
        <family val="2"/>
      </rPr>
      <t>/a</t>
    </r>
  </si>
  <si>
    <t>Akh/Tierart und a</t>
  </si>
  <si>
    <t>Summe Akh/a</t>
  </si>
  <si>
    <t>Akh/a</t>
  </si>
  <si>
    <r>
      <t>Akh/PE</t>
    </r>
    <r>
      <rPr>
        <b/>
        <vertAlign val="superscript"/>
        <sz val="12"/>
        <color theme="1"/>
        <rFont val="Arial"/>
        <family val="2"/>
      </rPr>
      <t xml:space="preserve">2) </t>
    </r>
    <r>
      <rPr>
        <b/>
        <sz val="12"/>
        <color theme="1"/>
        <rFont val="Arial"/>
        <family val="2"/>
      </rPr>
      <t>und a</t>
    </r>
  </si>
  <si>
    <t>50 kg</t>
  </si>
  <si>
    <t>Konfitüre</t>
  </si>
  <si>
    <t>Obstsaft</t>
  </si>
  <si>
    <t>10 kg</t>
  </si>
  <si>
    <t>10 l</t>
  </si>
  <si>
    <t>Menge/PE</t>
  </si>
  <si>
    <t>Verkaufswagen</t>
  </si>
  <si>
    <t>Akh Rinder gesamt</t>
  </si>
  <si>
    <t>Akh Schafe gesamt</t>
  </si>
  <si>
    <t>Akh Ziegen gesamt</t>
  </si>
  <si>
    <t>Akh Pferde gesamt</t>
  </si>
  <si>
    <t>Akh Schweine gesamt</t>
  </si>
  <si>
    <t>Akh Geflügel gesamt</t>
  </si>
  <si>
    <t>Akh Kaninchen gesamt</t>
  </si>
  <si>
    <t>Akh Wildhaltung gesamt</t>
  </si>
  <si>
    <t>Akh Bienenvölker</t>
  </si>
  <si>
    <t>Akh Sonstige Tierarten</t>
  </si>
  <si>
    <t>Akh Tierhaltung gesamt</t>
  </si>
  <si>
    <t>1 Tier</t>
  </si>
  <si>
    <t>Gatterwild je Produktionseinheit</t>
  </si>
  <si>
    <t>Kultur</t>
  </si>
  <si>
    <t>normative Akh je ha</t>
  </si>
  <si>
    <t>Akh/Kultur und a</t>
  </si>
  <si>
    <t>Weizen</t>
  </si>
  <si>
    <t>Roggen, Triticale,
sonstiges Getreide zur Körnergewinnung</t>
  </si>
  <si>
    <t>Gerste</t>
  </si>
  <si>
    <t>Hafer und Sommermenggetreide</t>
  </si>
  <si>
    <t>Körnermais und Corn-Cob-Mix</t>
  </si>
  <si>
    <t>Sonstige Kulturen</t>
  </si>
  <si>
    <t>Hülsenfrüchte und Eiweißpflanzen zur Körnergewinnung
(einschließlich Saatgut und Gemenge von Getreide und Hülsenfrüchten)</t>
  </si>
  <si>
    <t>Futtererbsen, Ackerbohnen, Süßlupinen</t>
  </si>
  <si>
    <t>Kartoffeln (einschließlich Pflanzkartoffeln)</t>
  </si>
  <si>
    <t>Zuckerrüben (ohne Saatgut)</t>
  </si>
  <si>
    <t>Futterhackfrüchte</t>
  </si>
  <si>
    <t>Raps und Rübsen zur Körnergewinnung</t>
  </si>
  <si>
    <t>Sonnenblumenkerne</t>
  </si>
  <si>
    <t>Soja</t>
  </si>
  <si>
    <t>Ölleinsamen</t>
  </si>
  <si>
    <t>Akh Ölsaaten gesamt</t>
  </si>
  <si>
    <t>Flachs</t>
  </si>
  <si>
    <t>Hanf</t>
  </si>
  <si>
    <t>Sonstige Faserpflanzen</t>
  </si>
  <si>
    <t>Tabak</t>
  </si>
  <si>
    <t>Hopfen</t>
  </si>
  <si>
    <t>Heil-, Duft- und Gewürzpflanzen
Feldanbau (Artischocke, Bohnenkraut, Majoran,  Minze, Zitronenmelisse)</t>
  </si>
  <si>
    <t>Silomais</t>
  </si>
  <si>
    <t>Grünmais</t>
  </si>
  <si>
    <t>Ackergras als Anwelksilage</t>
  </si>
  <si>
    <t>Grassamen</t>
  </si>
  <si>
    <t>Grünland</t>
  </si>
  <si>
    <t>Schwarz- und Grünbrache</t>
  </si>
  <si>
    <t>Zwischenfrüchte</t>
  </si>
  <si>
    <t>Zuckerrüben</t>
  </si>
  <si>
    <r>
      <t>geschätzte Akh/ha</t>
    </r>
    <r>
      <rPr>
        <b/>
        <vertAlign val="superscript"/>
        <sz val="12"/>
        <color theme="1"/>
        <rFont val="Arial"/>
        <family val="2"/>
      </rPr>
      <t>1)</t>
    </r>
  </si>
  <si>
    <t xml:space="preserve">                             </t>
  </si>
  <si>
    <t>Summe</t>
  </si>
  <si>
    <t>VERARBEITUNG</t>
  </si>
  <si>
    <t>normative Akh
je Tierplatz bzw. Tier des JDB</t>
  </si>
  <si>
    <t>Mast- und Zuchtenten</t>
  </si>
  <si>
    <t>DIREKTVERMARKTUNG</t>
  </si>
  <si>
    <r>
      <t xml:space="preserve">1) </t>
    </r>
    <r>
      <rPr>
        <b/>
        <sz val="10"/>
        <color theme="1"/>
        <rFont val="Arial"/>
        <family val="2"/>
      </rPr>
      <t xml:space="preserve">Plausibilitätsprüfung erfolgt nach Antragstellung
</t>
    </r>
    <r>
      <rPr>
        <b/>
        <vertAlign val="superscript"/>
        <sz val="10"/>
        <color theme="1"/>
        <rFont val="Arial"/>
        <family val="2"/>
      </rPr>
      <t xml:space="preserve">2) </t>
    </r>
    <r>
      <rPr>
        <b/>
        <sz val="10"/>
        <color theme="1"/>
        <rFont val="Arial"/>
        <family val="2"/>
      </rPr>
      <t>Plausibilitätsprüfung erfolgt mit Gesamtantrag</t>
    </r>
  </si>
  <si>
    <t>Zwiebel (Speise-Zwiebel)</t>
  </si>
  <si>
    <t>Bundmöhre</t>
  </si>
  <si>
    <t>Einlegegurke</t>
  </si>
  <si>
    <t>Spargel, Vollertragsjahr</t>
  </si>
  <si>
    <t>Kopfsalat, Feldsalat</t>
  </si>
  <si>
    <t>Akh Gemüseanbau gesamt</t>
  </si>
  <si>
    <t>Kernobst Mostobst</t>
  </si>
  <si>
    <t>Steinobst (Süßkirsche, Aprikose, Pfirsich)</t>
  </si>
  <si>
    <t>Steinobst Sauerkirsche</t>
  </si>
  <si>
    <t>Heidel- und Johannisbeeren</t>
  </si>
  <si>
    <t>Him- und Brombeeren</t>
  </si>
  <si>
    <r>
      <t xml:space="preserve">Gemüsekohl
</t>
    </r>
    <r>
      <rPr>
        <sz val="10"/>
        <color theme="1"/>
        <rFont val="Arial"/>
        <family val="2"/>
      </rPr>
      <t>(Wirsing, Rot-/Weißkohl, Spitzkohl, Grünkohl, Brokkoli)</t>
    </r>
  </si>
  <si>
    <r>
      <t xml:space="preserve">Erdbeeren
</t>
    </r>
    <r>
      <rPr>
        <sz val="10"/>
        <color theme="1"/>
        <rFont val="Arial"/>
        <family val="2"/>
      </rPr>
      <t>(Freiland und geschützter Anbau)</t>
    </r>
    <r>
      <rPr>
        <sz val="12"/>
        <color theme="1"/>
        <rFont val="Arial"/>
        <family val="2"/>
      </rPr>
      <t xml:space="preserve"> und Stachelbeeren</t>
    </r>
  </si>
  <si>
    <t>Akh Obstbau gesamt</t>
  </si>
  <si>
    <t>Zierpflanzen im Freiland</t>
  </si>
  <si>
    <t>Akh Zierpflanzenbau gesamt</t>
  </si>
  <si>
    <t>Baumschulen</t>
  </si>
  <si>
    <t>Weihnachtsbäume</t>
  </si>
  <si>
    <t>Akh Spezialkulturen gesamt</t>
  </si>
  <si>
    <t>Art der Nebenbetriebe</t>
  </si>
  <si>
    <t>Straußenwirtschaft</t>
  </si>
  <si>
    <t>Landschaftspflege</t>
  </si>
  <si>
    <t>Garten- und Landschaftsbau</t>
  </si>
  <si>
    <t>Kommunaler Service</t>
  </si>
  <si>
    <t>Nebenerwerbsbetriebe gesamt</t>
  </si>
  <si>
    <t>Weitere Nebenbetriebe</t>
  </si>
  <si>
    <t>Anzahl
ha</t>
  </si>
  <si>
    <t>Akh Getreide gesamt</t>
  </si>
  <si>
    <t>Akh Hülsenfrüchte und Eiweißpflanzen gesamt</t>
  </si>
  <si>
    <t>Akh Hackfrüchte gesamt</t>
  </si>
  <si>
    <t>Akh Faserpflanzen gesamt</t>
  </si>
  <si>
    <t>Akh Futterpflanzen gesamt</t>
  </si>
  <si>
    <t>Akh Sonstiger Kulturgruppen gesamt</t>
  </si>
  <si>
    <t>Verarbeitung eigener landwirtschaflicher Produkte gesamt</t>
  </si>
  <si>
    <t>Verarbeitung und Direktvermarktung gesamt</t>
  </si>
  <si>
    <t>Kartoffeln</t>
  </si>
  <si>
    <t>Name des Betriebes / Antragstellers</t>
  </si>
  <si>
    <t>Anschrift</t>
  </si>
  <si>
    <t>Telefon</t>
  </si>
  <si>
    <t>zusätzlicher Betriebsleiterzuschlag
&gt; 600 Akh/a incl. Begründung</t>
  </si>
  <si>
    <r>
      <t xml:space="preserve">Begründung
</t>
    </r>
    <r>
      <rPr>
        <sz val="10"/>
        <color theme="1"/>
        <rFont val="Arial"/>
        <family val="2"/>
      </rPr>
      <t>eventuell Extrablatt</t>
    </r>
  </si>
  <si>
    <t>pasteurisierte Milch</t>
  </si>
  <si>
    <t>Schnittkäse</t>
  </si>
  <si>
    <t>Schwein  schlachten und fein zerlegen</t>
  </si>
  <si>
    <t>Rind schlachten und  fein zerlegen</t>
  </si>
  <si>
    <t>Lamm schlachten und  fein zerlegen</t>
  </si>
  <si>
    <t>Gatterwild zerwirkt, fein zerlegt</t>
  </si>
  <si>
    <t xml:space="preserve">Geflügel schlachten </t>
  </si>
  <si>
    <t>Wurstherstellung</t>
  </si>
  <si>
    <t>Honig incl. abfüllen</t>
  </si>
  <si>
    <t>Likör</t>
  </si>
  <si>
    <t xml:space="preserve">Hofladen </t>
  </si>
  <si>
    <t>Produktion</t>
  </si>
  <si>
    <t>Trocknung + Prod</t>
  </si>
  <si>
    <t>Baldrian, Zitronenmelisse, Thymian</t>
  </si>
  <si>
    <t>Pfefferminze</t>
  </si>
  <si>
    <t>Majoran, Petersilie</t>
  </si>
  <si>
    <t>Bohnenkraut</t>
  </si>
  <si>
    <t>Kamille</t>
  </si>
  <si>
    <t>Arzneifenchel</t>
  </si>
  <si>
    <t>Akh Heil-, Duft- und Gewürzpflanzen gesamt</t>
  </si>
  <si>
    <t>Verarbeitung eigener garten-, obst-, und weinbaulicher Produkte gesamt</t>
  </si>
  <si>
    <t xml:space="preserve">Fassweinbereitung </t>
  </si>
  <si>
    <t>Flaschenweinbereitung</t>
  </si>
  <si>
    <t>1.000 l</t>
  </si>
  <si>
    <t>Rosenkohl</t>
  </si>
  <si>
    <t>Speisekürbis</t>
  </si>
  <si>
    <t>Holunder</t>
  </si>
  <si>
    <t>Walnuss 1.- 8. Standjahr</t>
  </si>
  <si>
    <t>Walnuss ab 9. Standjahr, Handernte</t>
  </si>
  <si>
    <t>Haselnuss</t>
  </si>
  <si>
    <t>Waschmöhre (Möhre/Karotte, Futtermöhre)</t>
  </si>
  <si>
    <r>
      <t xml:space="preserve">Blumenkohl
</t>
    </r>
    <r>
      <rPr>
        <sz val="10"/>
        <color theme="1"/>
        <rFont val="Arial"/>
        <family val="2"/>
      </rPr>
      <t>(inkl. Romanesco)</t>
    </r>
  </si>
  <si>
    <t>Kohlrabi (Frischmarkt)</t>
  </si>
  <si>
    <t>Porree, Radieschen (Frischmarkt)</t>
  </si>
  <si>
    <t>Gemüse unter Glas und Kunststoff</t>
  </si>
  <si>
    <t>Kernobst Tafelobst (Äpfel, Birnen)</t>
  </si>
  <si>
    <t>Steinobst Zwetschgen</t>
  </si>
  <si>
    <t>Zierpflanzen unter Glas und Kunststoff</t>
  </si>
  <si>
    <r>
      <t>Gartenbohne/Buschbohne</t>
    </r>
    <r>
      <rPr>
        <sz val="12"/>
        <color rgb="FFFF0000"/>
        <rFont val="Arial"/>
        <family val="2"/>
      </rPr>
      <t xml:space="preserve"> (Verarbeitung)</t>
    </r>
  </si>
  <si>
    <t>Gemüsekohl (Wirsing, Rot-/Weißkohl, Spitzkohl, Grünkohl, Brokkoli)</t>
  </si>
  <si>
    <r>
      <t>Blumenkohl (</t>
    </r>
    <r>
      <rPr>
        <sz val="12"/>
        <color rgb="FFFF0000"/>
        <rFont val="Arial"/>
        <family val="2"/>
      </rPr>
      <t xml:space="preserve">inkl. </t>
    </r>
    <r>
      <rPr>
        <sz val="12"/>
        <color theme="1"/>
        <rFont val="Arial"/>
        <family val="2"/>
      </rPr>
      <t>Romanesco)</t>
    </r>
  </si>
  <si>
    <r>
      <t xml:space="preserve">Kohlrabi </t>
    </r>
    <r>
      <rPr>
        <sz val="12"/>
        <color rgb="FFFF0000"/>
        <rFont val="Arial"/>
        <family val="2"/>
      </rPr>
      <t>(Frischmarkt)</t>
    </r>
  </si>
  <si>
    <r>
      <t xml:space="preserve">Porree, Radieschen </t>
    </r>
    <r>
      <rPr>
        <sz val="12"/>
        <color rgb="FFFF0000"/>
        <rFont val="Arial"/>
        <family val="2"/>
      </rPr>
      <t>(Frischmarkt)</t>
    </r>
  </si>
  <si>
    <r>
      <t xml:space="preserve">Spargel </t>
    </r>
    <r>
      <rPr>
        <sz val="12"/>
        <color rgb="FFFF0000"/>
        <rFont val="Arial"/>
        <family val="2"/>
      </rPr>
      <t>(</t>
    </r>
    <r>
      <rPr>
        <sz val="12"/>
        <color theme="1"/>
        <rFont val="Arial"/>
        <family val="2"/>
      </rPr>
      <t>Vollertragsjahr</t>
    </r>
    <r>
      <rPr>
        <sz val="12"/>
        <color rgb="FFFF0000"/>
        <rFont val="Arial"/>
        <family val="2"/>
      </rPr>
      <t>)</t>
    </r>
  </si>
  <si>
    <r>
      <t xml:space="preserve">Gemüse unter Glas und </t>
    </r>
    <r>
      <rPr>
        <sz val="12"/>
        <color rgb="FFFF0000"/>
        <rFont val="Arial"/>
        <family val="2"/>
      </rPr>
      <t>Kunststoff</t>
    </r>
  </si>
  <si>
    <r>
      <t xml:space="preserve">Kernobst Tafelobst </t>
    </r>
    <r>
      <rPr>
        <sz val="12"/>
        <color rgb="FFFF0000"/>
        <rFont val="Arial"/>
        <family val="2"/>
      </rPr>
      <t>(</t>
    </r>
    <r>
      <rPr>
        <sz val="12"/>
        <color theme="1"/>
        <rFont val="Arial"/>
        <family val="2"/>
      </rPr>
      <t>Äpfel, Birnen</t>
    </r>
    <r>
      <rPr>
        <sz val="12"/>
        <color rgb="FFFF0000"/>
        <rFont val="Arial"/>
        <family val="2"/>
      </rPr>
      <t>)</t>
    </r>
  </si>
  <si>
    <t>Erdbeeren (Freiland und geschützter Anbau) und Stachelbeeren</t>
  </si>
  <si>
    <t>Fläche
ha</t>
  </si>
  <si>
    <t>Faktor Öko</t>
  </si>
  <si>
    <r>
      <t xml:space="preserve">Personenidentnummer
</t>
    </r>
    <r>
      <rPr>
        <sz val="12"/>
        <rFont val="Arial"/>
        <family val="2"/>
      </rPr>
      <t>(</t>
    </r>
    <r>
      <rPr>
        <sz val="8"/>
        <rFont val="Arial"/>
        <family val="2"/>
      </rPr>
      <t>falls bereits vorhanden)</t>
    </r>
  </si>
  <si>
    <r>
      <t xml:space="preserve">Erläuterungen Direktvermarktung
</t>
    </r>
    <r>
      <rPr>
        <sz val="12"/>
        <color theme="1"/>
        <rFont val="Arial"/>
        <family val="2"/>
      </rPr>
      <t xml:space="preserve">Die Ermittlung des Arbeitszeitbedarfs für die Verarbeitung zu verkaufsfähigen Endprodukten aus der eigenen Urproduktion erfolgte auf Grundlage des KTBL, </t>
    </r>
    <r>
      <rPr>
        <i/>
        <sz val="12"/>
        <color theme="1"/>
        <rFont val="Arial"/>
        <family val="2"/>
      </rPr>
      <t>"Kalkulationsdaten für die Direktvermarktung", 2011</t>
    </r>
    <r>
      <rPr>
        <sz val="12"/>
        <color theme="1"/>
        <rFont val="Arial"/>
        <family val="2"/>
      </rPr>
      <t>.</t>
    </r>
  </si>
  <si>
    <t>1) Plausibilitätsprüfung erfolgt nach Antragstellung</t>
  </si>
  <si>
    <r>
      <t>geschätzte Akh/a</t>
    </r>
    <r>
      <rPr>
        <b/>
        <vertAlign val="superscript"/>
        <sz val="12"/>
        <color theme="1"/>
        <rFont val="Arial"/>
        <family val="2"/>
      </rPr>
      <t>1)</t>
    </r>
  </si>
  <si>
    <r>
      <t xml:space="preserve">Kaninchen je Zuchthäsin
</t>
    </r>
    <r>
      <rPr>
        <sz val="8"/>
        <color theme="1"/>
        <rFont val="Arial"/>
        <family val="2"/>
      </rPr>
      <t>(incl. Mast der Jungtiere)</t>
    </r>
  </si>
  <si>
    <t>Tabak (inkl. Trocknung)</t>
  </si>
  <si>
    <r>
      <t xml:space="preserve">1) </t>
    </r>
    <r>
      <rPr>
        <b/>
        <sz val="10"/>
        <color theme="1"/>
        <rFont val="Arial"/>
        <family val="2"/>
      </rPr>
      <t>erste und zweite Verarbeitungsstufe</t>
    </r>
    <r>
      <rPr>
        <b/>
        <vertAlign val="superscript"/>
        <sz val="10"/>
        <color theme="1"/>
        <rFont val="Arial"/>
        <family val="2"/>
      </rPr>
      <t xml:space="preserve">
2) </t>
    </r>
    <r>
      <rPr>
        <b/>
        <sz val="10"/>
        <color theme="1"/>
        <rFont val="Arial"/>
        <family val="2"/>
      </rPr>
      <t>PE = Produkteinheit</t>
    </r>
  </si>
  <si>
    <t>Kontaktdaten</t>
  </si>
  <si>
    <t>Lohnarbeit</t>
  </si>
  <si>
    <t>Akh Weinbau</t>
  </si>
  <si>
    <t>Angaben zur Ermittlung eines Betriebsleiterzuschlages</t>
  </si>
  <si>
    <t>Anzahl der Arbeitskräfte im Weinbau</t>
  </si>
  <si>
    <t>Erzeugungs- und Vermarktungsform</t>
  </si>
  <si>
    <t>Weinbau</t>
  </si>
  <si>
    <t>Erzeugung Trauben</t>
  </si>
  <si>
    <t>Trauben und Pfropfreben</t>
  </si>
  <si>
    <t>AKh/ha</t>
  </si>
  <si>
    <t>Fasswein</t>
  </si>
  <si>
    <t>Flaschenwein bis 50 %</t>
  </si>
  <si>
    <t>Flaschenwein über 50 %</t>
  </si>
  <si>
    <t>Gefährdungsbeurteilung</t>
  </si>
  <si>
    <t>h/AK</t>
  </si>
  <si>
    <t>Gesundheits- und Arbeitsschutz</t>
  </si>
  <si>
    <t>h</t>
  </si>
  <si>
    <r>
      <t xml:space="preserve">Erläuterungen Weinbau
</t>
    </r>
    <r>
      <rPr>
        <sz val="12"/>
        <color theme="1"/>
        <rFont val="Arial"/>
        <family val="2"/>
      </rPr>
      <t xml:space="preserve">Bei der Angabe von Rebflächen ist eine der Erzeugungs- und Vermarktungsformen auszuwählen und die Anzahl der Beschäftigten einzutragen.
</t>
    </r>
  </si>
  <si>
    <r>
      <t>Menge/PE</t>
    </r>
    <r>
      <rPr>
        <b/>
        <vertAlign val="superscript"/>
        <sz val="12"/>
        <color theme="1"/>
        <rFont val="Arial"/>
        <family val="2"/>
      </rPr>
      <t>2)</t>
    </r>
  </si>
  <si>
    <t>Landwirtschaftliche Fläche gesamt</t>
  </si>
  <si>
    <r>
      <t>Ökologisch</t>
    </r>
    <r>
      <rPr>
        <b/>
        <vertAlign val="superscript"/>
        <sz val="12"/>
        <color theme="1"/>
        <rFont val="Arial"/>
        <family val="2"/>
      </rPr>
      <t>2)</t>
    </r>
  </si>
  <si>
    <r>
      <t xml:space="preserve">Trocknung
</t>
    </r>
    <r>
      <rPr>
        <sz val="12"/>
        <color theme="1"/>
        <rFont val="Arial"/>
        <family val="2"/>
      </rPr>
      <t>(</t>
    </r>
    <r>
      <rPr>
        <sz val="10"/>
        <color theme="1"/>
        <rFont val="Arial"/>
        <family val="2"/>
      </rPr>
      <t>unbedingt anzugeben)</t>
    </r>
  </si>
  <si>
    <t>Gartenbaufläche gesamt</t>
  </si>
  <si>
    <t>E-Mail Adresse</t>
  </si>
  <si>
    <r>
      <t xml:space="preserve">Erläuterungen Tierhaltung und Pflanzenbau
</t>
    </r>
    <r>
      <rPr>
        <sz val="12"/>
        <color theme="1"/>
        <rFont val="Arial"/>
        <family val="2"/>
      </rPr>
      <t xml:space="preserve">Die Werte der Arbeitszeitstunden für die Verfahren der Tierhaltung und des Pflanzenbaues stammen aus den Richtwerten des TLLLR und des KTBL unter Einbeziehung von Praxisdaten aus den Referenzbetrieben. Die Zuschläge für den Öko-Landbau wurden durch die Gegenüberstellung des Arbeitszeitbedarfs vergleichbarer Verfahren bei konventioneller und ökologischer Wirtschaftweise auf Grundlage des KTBL ermittelt, </t>
    </r>
    <r>
      <rPr>
        <b/>
        <i/>
        <sz val="12"/>
        <color theme="1"/>
        <rFont val="Arial"/>
        <family val="2"/>
      </rPr>
      <t xml:space="preserve">sofern keine spezifischen Werte für den Öko-Landbau der jeweiligen Kultur vorlagen.  </t>
    </r>
    <r>
      <rPr>
        <b/>
        <i/>
        <sz val="8"/>
        <color theme="1"/>
        <rFont val="Arial"/>
        <family val="2"/>
      </rPr>
      <t xml:space="preserve">   
</t>
    </r>
    <r>
      <rPr>
        <b/>
        <i/>
        <sz val="12"/>
        <color theme="1"/>
        <rFont val="Arial"/>
        <family val="2"/>
      </rPr>
      <t xml:space="preserve">
</t>
    </r>
    <r>
      <rPr>
        <sz val="12"/>
        <color theme="1"/>
        <rFont val="Arial"/>
        <family val="2"/>
      </rPr>
      <t xml:space="preserve">Für die Heil-, Duft- und Gewürzpflanzen ist entsprechend anzugeben, inwieweit zusätzlich neben der Produktion auch eine Trocknung erfolgt. </t>
    </r>
    <r>
      <rPr>
        <sz val="8"/>
        <color theme="1"/>
        <rFont val="Arial"/>
        <family val="2"/>
      </rPr>
      <t xml:space="preserve">  
</t>
    </r>
    <r>
      <rPr>
        <sz val="12"/>
        <color theme="1"/>
        <rFont val="Arial"/>
        <family val="2"/>
      </rPr>
      <t>Für die Gatterwildhaltung ist zu beachten:
Produktionseinheit Wild = 1 Alttier + 0,85 Kälber +  0,425 Spießer + 0,425 Schmaltiere + 0,07 Hirsche</t>
    </r>
  </si>
  <si>
    <r>
      <t xml:space="preserve">Erläuterungen Betriebsleiterzuschläge
</t>
    </r>
    <r>
      <rPr>
        <sz val="12"/>
        <color theme="1"/>
        <rFont val="Arial"/>
        <family val="2"/>
      </rPr>
      <t>Pauschal wird ein Betriebsleiterzuschlag von 600 Akh/a bei Gartenbaubetrieben angerechnet. In diesem Betrag ist ein betriebszweigunabhängiger Grundbetrag von 200 Akh/a enthalten. Bei Gemischtbetrieben (Gartenbau in Kombination mit Pflanzenbau/Tierhaltung/ Weinbau) wird dieser Grundbetrag entsprechend gekürzt, soweit er bereits in den anderen Betriebszweigen enthalten ist. 
In der Regel gehören Direktvermarktung und Nebenbetriebe zum Erzeugungsbetrieb. Mit der Berücksichtigung des Betriebsleiterzuschlages für die Erzeugung sind daher grundlegende Managementaufgaben für den Gesamtbetrieb abgegolten. Daneben ergeben sich weitere Synergieeffekte zum Erzeugungsbetrieb beispielsweise bei Beschaffung, Buchführung etc. Sollten nachweislich für die Direktvermarktung und Nebenbetriebe zusätzlich höhere Arbeitszeitaufwendungen für die Betriebsführung als vorgegeben anfallen, sind diese begründet in die entsprechenden Tabellenblätter für die Direktvermarktung und Nebenbetriebe einzutragen.
Bei Weinbaubetrieben  wird der Betriebsleiterzuschlag nach Vorgaben des KTBL 2007/2017 aufgrund der Rebfläche, Erzeugungs- und Vermarktungsform sowie der Anzahl der Beschäftigten berechnet. Ein Betriebsleiterzuschlag für die Vermarktungsform ist daher bereits inbegriffen.</t>
    </r>
  </si>
  <si>
    <t>Straße Hausnummer</t>
  </si>
  <si>
    <t>PLZ Ort</t>
  </si>
  <si>
    <t>Berechnungshilfe für den Gartenbau
aus dem Weinbau für das Ergebnis Zelle K19</t>
  </si>
  <si>
    <r>
      <t xml:space="preserve">Erläuterungen Nebenbetriebe
</t>
    </r>
    <r>
      <rPr>
        <sz val="12"/>
        <color theme="1"/>
        <rFont val="Arial"/>
        <family val="2"/>
      </rPr>
      <t xml:space="preserve">Die Akh in den Nebenbetrieben erfolgt auf Grundlage ihrer betriebsindividuellen Planungswerte. Die bewilligende Behörde behält sich vor, die gemachten Angaben auf Plausibilität zu prüfen.
</t>
    </r>
  </si>
  <si>
    <t>Antragsjahr</t>
  </si>
  <si>
    <t>Zieljahr</t>
  </si>
  <si>
    <t xml:space="preserve">                                   Ermittlung des Arbeitskräftebedarfes Pflanzenbau im Zieljahr</t>
  </si>
  <si>
    <t xml:space="preserve">                                   Ermittlung des Arbeitskräftebedarfes Tierhaltung  im Zieljahr</t>
  </si>
  <si>
    <t xml:space="preserve">                                   Ermittlung des Arbeitskräftebedarfes
                                         Obst- und Gartenbau im Zieljahr</t>
  </si>
  <si>
    <t xml:space="preserve">                                   Ermittlung des Arbeitskräftebedarfes
                                         Weinbau im Zieljahr</t>
  </si>
  <si>
    <r>
      <t>Ermittlung des Arbeitskräftebedarfes
Verarbeitung</t>
    </r>
    <r>
      <rPr>
        <b/>
        <vertAlign val="superscript"/>
        <sz val="16"/>
        <color theme="0"/>
        <rFont val="Arial"/>
        <family val="2"/>
      </rPr>
      <t>1)</t>
    </r>
    <r>
      <rPr>
        <b/>
        <sz val="16"/>
        <color theme="0"/>
        <rFont val="Arial"/>
        <family val="2"/>
      </rPr>
      <t xml:space="preserve"> und Direktvermarktung im Betrieb erzeugter Produkte im Zieljahr</t>
    </r>
  </si>
  <si>
    <t>Ermittlung des Arbeitskräftebedarfes
für Nebenbetriebe außerhalb der landwirtschaftlichen Produktion im         Zieljahr</t>
  </si>
  <si>
    <t>Folgejahr</t>
  </si>
  <si>
    <t>Marktstände</t>
  </si>
  <si>
    <t>Personenidentnummer</t>
  </si>
  <si>
    <t>Anzahl
Tiere des
JDB</t>
  </si>
  <si>
    <t xml:space="preserve">          Erläuterungen zum Antrag</t>
  </si>
  <si>
    <r>
      <t>Betriebsindividuelle Erläuterungen</t>
    </r>
    <r>
      <rPr>
        <b/>
        <sz val="3"/>
        <color theme="1"/>
        <rFont val="Arial"/>
        <family val="2"/>
      </rPr>
      <t xml:space="preserve">  </t>
    </r>
    <r>
      <rPr>
        <b/>
        <sz val="12"/>
        <color theme="1"/>
        <rFont val="Arial"/>
        <family val="2"/>
      </rPr>
      <t xml:space="preserve">
</t>
    </r>
    <r>
      <rPr>
        <sz val="12"/>
        <color theme="1"/>
        <rFont val="Arial"/>
        <family val="2"/>
      </rPr>
      <t/>
    </r>
  </si>
  <si>
    <t>Sonstige Kulturen im Freiland</t>
  </si>
  <si>
    <r>
      <t>Allgemeine Erläuterungen</t>
    </r>
    <r>
      <rPr>
        <b/>
        <sz val="3"/>
        <color theme="1"/>
        <rFont val="Arial"/>
        <family val="2"/>
      </rPr>
      <t xml:space="preserve"> </t>
    </r>
    <r>
      <rPr>
        <b/>
        <sz val="12"/>
        <color theme="1"/>
        <rFont val="Arial"/>
        <family val="2"/>
      </rPr>
      <t xml:space="preserve">
</t>
    </r>
    <r>
      <rPr>
        <sz val="12"/>
        <color theme="1"/>
        <rFont val="Arial"/>
        <family val="2"/>
      </rPr>
      <t xml:space="preserve">Aktivieren Sie bei der Bearbeitung im EXCEL über das Feld „Inhalt aktivieren“ ihre Bearbeitung. Tragen sie in Zahlenfelder kein Text ein! Nutzen Sie für Erläuterungen das Arbeitsblatt 10 für Erläuterungen zum Antrag.
Der Arbeitskräftebedarf soll für das </t>
    </r>
    <r>
      <rPr>
        <i/>
        <u/>
        <sz val="12"/>
        <color theme="1"/>
        <rFont val="Arial"/>
        <family val="2"/>
      </rPr>
      <t>Zieljahr</t>
    </r>
    <r>
      <rPr>
        <sz val="12"/>
        <color theme="1"/>
        <rFont val="Arial"/>
        <family val="2"/>
      </rPr>
      <t xml:space="preserve"> der Förderung kalkuliert werden.
Die Umrechnung auf Vollbeschäftigte erfolgt entsprechend der jährlich produktiv verfügbaren Jahresarbeitszeit mit 1.800 Stunden.
Das </t>
    </r>
    <r>
      <rPr>
        <b/>
        <i/>
        <u/>
        <sz val="12"/>
        <color theme="1"/>
        <rFont val="Arial"/>
        <family val="2"/>
      </rPr>
      <t>Zieljahr</t>
    </r>
    <r>
      <rPr>
        <sz val="12"/>
        <color theme="1"/>
        <rFont val="Arial"/>
        <family val="2"/>
      </rPr>
      <t xml:space="preserve"> (Antragsjahr plus 2 Jahre) entspricht dem Ende des Förderzeitraumes.
Aufgrund der pauschalen Ansätze, Kennzahlenwerte und Rechtsformen, bei denen der Unternehmer aus dem Gewinn entlohnt wird, können sich die Angaben für Arbeitskräfte im Akh-Tool und dem Geschäftsplan unterscheiden.</t>
    </r>
  </si>
  <si>
    <t>Version JLF1  vom 20.12.2023</t>
  </si>
  <si>
    <t>[1]</t>
  </si>
  <si>
    <t>[2]</t>
  </si>
  <si>
    <t>[3]</t>
  </si>
  <si>
    <t>[4]</t>
  </si>
  <si>
    <t>[5]</t>
  </si>
  <si>
    <t>[6]</t>
  </si>
  <si>
    <t>Kelter- und Tafeltrauben (Erzeugung inkl. Ernte)</t>
  </si>
  <si>
    <r>
      <t xml:space="preserve">Erläuterungen Obst- und Gartenbau
</t>
    </r>
    <r>
      <rPr>
        <sz val="12"/>
        <color theme="1"/>
        <rFont val="Arial"/>
        <family val="2"/>
      </rPr>
      <t>Die</t>
    </r>
    <r>
      <rPr>
        <b/>
        <sz val="12"/>
        <color theme="1"/>
        <rFont val="Arial"/>
        <family val="2"/>
      </rPr>
      <t xml:space="preserve"> </t>
    </r>
    <r>
      <rPr>
        <sz val="12"/>
        <color theme="1"/>
        <rFont val="Arial"/>
        <family val="2"/>
      </rPr>
      <t>Kalkulation des normativen AKh-Bedarfs erfolgt in Anlehnung an KTBL-Daten sowie mit Anpassungen an Thüringer Anbaubedingungen. Nicht aufgeführte Kulturen oder individuell stark abweichende Akh-Bedarfe können unten in der Tabelle angegeben und separat begründet werden.
Bei Freilandgemüse und für den Obstbau werden Anbauflächen angegeben. Beim Zierpflanzenbau, bei Gemüse unter Glas und Kunststoff sowie bei Baumschulen werden unabhängig von der Vielzahl der Kulturen (auch Mehrfachnutzung) nur die gärtnerisch genutzten Grundflächen (GG) eingetragen.
Zeitaufwendungen für bewirtschaftete Streuobstwiesen zur Marktversorgung sind im Tabellenblatt Nebenbetriebe einzutragen und eine begründende Kalkulation einzureichen.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</si>
</sst>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0.0000"/>
    <numFmt numFmtId="168" formatCode="000\ 000\ 000\ 000"/>
    <numFmt numFmtId="169" formatCode="0.0000"/>
  </numFmts>
  <fonts count="38" x14ac:knownFonts="1">
    <font>
      <sz val="12"/>
      <color theme="1"/>
      <name val="Arial"/>
      <family val="2"/>
    </font>
    <font>
      <sz val="10"/>
      <name val="Arial"/>
      <family val="2"/>
    </font>
    <font>
      <b/>
      <sz val="16"/>
      <name val="Arial"/>
      <family val="2"/>
    </font>
    <font>
      <b/>
      <sz val="18"/>
      <name val="Arial"/>
      <family val="2"/>
    </font>
    <font>
      <b/>
      <sz val="12"/>
      <name val="Arial"/>
      <family val="2"/>
    </font>
    <font>
      <b/>
      <sz val="14"/>
      <name val="Arial"/>
      <family val="2"/>
    </font>
    <font>
      <sz val="10"/>
      <color theme="0"/>
      <name val="Arial"/>
      <family val="2"/>
    </font>
    <font>
      <b/>
      <sz val="10"/>
      <color theme="0"/>
      <name val="Arial"/>
      <family val="2"/>
    </font>
    <font>
      <u/>
      <sz val="10"/>
      <color indexed="12"/>
      <name val="Arial"/>
      <family val="2"/>
    </font>
    <font>
      <sz val="10"/>
      <color indexed="9"/>
      <name val="Arial"/>
      <family val="2"/>
    </font>
    <font>
      <sz val="10"/>
      <name val="Arial"/>
      <family val="2"/>
    </font>
    <font>
      <b/>
      <i/>
      <sz val="10"/>
      <name val="Arial"/>
      <family val="2"/>
    </font>
    <font>
      <b/>
      <i/>
      <u/>
      <sz val="10"/>
      <name val="Arial"/>
      <family val="2"/>
    </font>
    <font>
      <b/>
      <sz val="12"/>
      <color theme="1"/>
      <name val="Arial"/>
      <family val="2"/>
    </font>
    <font>
      <b/>
      <sz val="16"/>
      <color theme="0"/>
      <name val="Arial"/>
      <family val="2"/>
    </font>
    <font>
      <b/>
      <u/>
      <sz val="14"/>
      <color theme="0"/>
      <name val="Arial"/>
      <family val="2"/>
    </font>
    <font>
      <b/>
      <vertAlign val="superscript"/>
      <sz val="12"/>
      <color theme="1"/>
      <name val="Arial"/>
      <family val="2"/>
    </font>
    <font>
      <b/>
      <sz val="10"/>
      <color theme="1"/>
      <name val="Arial"/>
      <family val="2"/>
    </font>
    <font>
      <b/>
      <vertAlign val="superscript"/>
      <sz val="10"/>
      <color theme="1"/>
      <name val="Arial"/>
      <family val="2"/>
    </font>
    <font>
      <b/>
      <sz val="3"/>
      <color theme="1"/>
      <name val="Arial"/>
      <family val="2"/>
    </font>
    <font>
      <b/>
      <i/>
      <u/>
      <sz val="12"/>
      <color theme="1"/>
      <name val="Arial"/>
      <family val="2"/>
    </font>
    <font>
      <i/>
      <sz val="12"/>
      <color theme="1"/>
      <name val="Arial"/>
      <family val="2"/>
    </font>
    <font>
      <b/>
      <sz val="14"/>
      <color theme="1"/>
      <name val="Arial"/>
      <family val="2"/>
    </font>
    <font>
      <b/>
      <sz val="14"/>
      <color rgb="FFFF0000"/>
      <name val="Arial"/>
      <family val="2"/>
    </font>
    <font>
      <b/>
      <vertAlign val="superscript"/>
      <sz val="16"/>
      <color theme="0"/>
      <name val="Arial"/>
      <family val="2"/>
    </font>
    <font>
      <b/>
      <i/>
      <sz val="12"/>
      <color theme="1"/>
      <name val="Arial"/>
      <family val="2"/>
    </font>
    <font>
      <sz val="12"/>
      <color theme="1"/>
      <name val="Arial"/>
      <family val="2"/>
    </font>
    <font>
      <sz val="12"/>
      <color rgb="FFFF0000"/>
      <name val="Arial"/>
      <family val="2"/>
    </font>
    <font>
      <sz val="10"/>
      <color theme="1"/>
      <name val="Arial"/>
      <family val="2"/>
    </font>
    <font>
      <sz val="12"/>
      <name val="Arial"/>
      <family val="2"/>
    </font>
    <font>
      <sz val="12"/>
      <name val="Arial Narrow"/>
      <family val="2"/>
    </font>
    <font>
      <b/>
      <i/>
      <sz val="8"/>
      <color theme="1"/>
      <name val="Arial"/>
      <family val="2"/>
    </font>
    <font>
      <sz val="8"/>
      <color theme="1"/>
      <name val="Arial"/>
      <family val="2"/>
    </font>
    <font>
      <sz val="11"/>
      <color theme="1"/>
      <name val="Calibri"/>
      <family val="2"/>
      <scheme val="minor"/>
    </font>
    <font>
      <sz val="8"/>
      <name val="Arial"/>
      <family val="2"/>
    </font>
    <font>
      <b/>
      <sz val="9"/>
      <color rgb="FF333333"/>
      <name val="Verdana"/>
      <family val="2"/>
    </font>
    <font>
      <sz val="11"/>
      <color theme="1"/>
      <name val="Arial"/>
      <family val="2"/>
    </font>
    <font>
      <i/>
      <u/>
      <sz val="12"/>
      <color theme="1"/>
      <name val="Aria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darkGray">
        <fgColor rgb="FF0089C1"/>
        <bgColor indexed="21"/>
      </patternFill>
    </fill>
    <fill>
      <patternFill patternType="darkGray">
        <fgColor rgb="FF0089C1"/>
        <bgColor rgb="FF0089C1"/>
      </patternFill>
    </fill>
    <fill>
      <patternFill patternType="solid">
        <fgColor indexed="26"/>
        <bgColor indexed="64"/>
      </patternFill>
    </fill>
    <fill>
      <patternFill patternType="solid">
        <fgColor theme="0" tint="-0.14999847407452621"/>
        <bgColor indexed="64"/>
      </patternFill>
    </fill>
    <fill>
      <patternFill patternType="solid">
        <fgColor rgb="FFE0EBF8"/>
        <bgColor rgb="FFB7EAFF"/>
      </patternFill>
    </fill>
    <fill>
      <patternFill patternType="solid">
        <fgColor rgb="FF0089C1"/>
        <bgColor rgb="FF0089C1"/>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s>
  <borders count="73">
    <border>
      <left/>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style="medium">
        <color indexed="64"/>
      </bottom>
      <diagonal/>
    </border>
    <border>
      <left style="medium">
        <color rgb="FF0089C1"/>
      </left>
      <right/>
      <top style="medium">
        <color rgb="FF0089C1"/>
      </top>
      <bottom/>
      <diagonal/>
    </border>
    <border>
      <left/>
      <right/>
      <top style="medium">
        <color rgb="FF0089C1"/>
      </top>
      <bottom/>
      <diagonal/>
    </border>
    <border>
      <left/>
      <right style="medium">
        <color rgb="FF0089C1"/>
      </right>
      <top style="medium">
        <color rgb="FF0089C1"/>
      </top>
      <bottom/>
      <diagonal/>
    </border>
    <border>
      <left style="medium">
        <color rgb="FF0089C1"/>
      </left>
      <right/>
      <top/>
      <bottom/>
      <diagonal/>
    </border>
    <border>
      <left/>
      <right style="medium">
        <color rgb="FF0089C1"/>
      </right>
      <top/>
      <bottom/>
      <diagonal/>
    </border>
    <border>
      <left style="medium">
        <color rgb="FF0089C1"/>
      </left>
      <right/>
      <top/>
      <bottom style="medium">
        <color rgb="FF0089C1"/>
      </bottom>
      <diagonal/>
    </border>
    <border>
      <left/>
      <right/>
      <top/>
      <bottom style="medium">
        <color rgb="FF0089C1"/>
      </bottom>
      <diagonal/>
    </border>
    <border>
      <left/>
      <right style="medium">
        <color rgb="FF0089C1"/>
      </right>
      <top/>
      <bottom style="medium">
        <color rgb="FF0089C1"/>
      </bottom>
      <diagonal/>
    </border>
    <border>
      <left style="medium">
        <color theme="0"/>
      </left>
      <right style="medium">
        <color theme="0"/>
      </right>
      <top style="medium">
        <color theme="0"/>
      </top>
      <bottom style="medium">
        <color theme="0"/>
      </bottom>
      <diagonal/>
    </border>
    <border>
      <left style="medium">
        <color theme="0"/>
      </left>
      <right style="medium">
        <color rgb="FF0089C1"/>
      </right>
      <top style="medium">
        <color theme="0"/>
      </top>
      <bottom style="medium">
        <color theme="0"/>
      </bottom>
      <diagonal/>
    </border>
    <border>
      <left/>
      <right/>
      <top style="medium">
        <color theme="0"/>
      </top>
      <bottom/>
      <diagonal/>
    </border>
    <border>
      <left/>
      <right style="medium">
        <color rgb="FF0089C1"/>
      </right>
      <top style="medium">
        <color theme="0"/>
      </top>
      <bottom/>
      <diagonal/>
    </border>
    <border>
      <left style="medium">
        <color rgb="FF0089C1"/>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rgb="FF0089C1"/>
      </left>
      <right/>
      <top style="medium">
        <color theme="0"/>
      </top>
      <bottom style="medium">
        <color theme="0"/>
      </bottom>
      <diagonal/>
    </border>
    <border>
      <left/>
      <right/>
      <top style="medium">
        <color theme="0"/>
      </top>
      <bottom style="medium">
        <color theme="0"/>
      </bottom>
      <diagonal/>
    </border>
    <border>
      <left/>
      <right style="medium">
        <color rgb="FF0089C1"/>
      </right>
      <top style="medium">
        <color theme="0"/>
      </top>
      <bottom style="medium">
        <color theme="0"/>
      </bottom>
      <diagonal/>
    </border>
    <border>
      <left style="medium">
        <color rgb="FF0089C1"/>
      </left>
      <right/>
      <top style="medium">
        <color rgb="FF0089C1"/>
      </top>
      <bottom style="medium">
        <color theme="0"/>
      </bottom>
      <diagonal/>
    </border>
    <border>
      <left/>
      <right/>
      <top style="medium">
        <color rgb="FF0089C1"/>
      </top>
      <bottom style="medium">
        <color theme="0"/>
      </bottom>
      <diagonal/>
    </border>
    <border>
      <left/>
      <right style="medium">
        <color rgb="FF0089C1"/>
      </right>
      <top style="medium">
        <color rgb="FF0089C1"/>
      </top>
      <bottom style="medium">
        <color theme="0"/>
      </bottom>
      <diagonal/>
    </border>
    <border>
      <left style="medium">
        <color rgb="FF0089C1"/>
      </left>
      <right/>
      <top style="medium">
        <color theme="0"/>
      </top>
      <bottom style="medium">
        <color rgb="FF0089C1"/>
      </bottom>
      <diagonal/>
    </border>
    <border>
      <left/>
      <right/>
      <top style="medium">
        <color theme="0"/>
      </top>
      <bottom style="medium">
        <color rgb="FF0089C1"/>
      </bottom>
      <diagonal/>
    </border>
    <border>
      <left/>
      <right style="medium">
        <color rgb="FF0089C1"/>
      </right>
      <top style="medium">
        <color theme="0"/>
      </top>
      <bottom style="medium">
        <color rgb="FF0089C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theme="0"/>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
      <left style="medium">
        <color rgb="FF0089C1"/>
      </left>
      <right/>
      <top style="medium">
        <color rgb="FF0089C1"/>
      </top>
      <bottom style="medium">
        <color rgb="FF0089C1"/>
      </bottom>
      <diagonal/>
    </border>
    <border>
      <left/>
      <right/>
      <top style="medium">
        <color rgb="FF0089C1"/>
      </top>
      <bottom style="medium">
        <color rgb="FF0089C1"/>
      </bottom>
      <diagonal/>
    </border>
    <border>
      <left/>
      <right style="medium">
        <color rgb="FF0089C1"/>
      </right>
      <top style="medium">
        <color rgb="FF0089C1"/>
      </top>
      <bottom style="medium">
        <color rgb="FF0089C1"/>
      </bottom>
      <diagonal/>
    </border>
    <border>
      <left style="medium">
        <color theme="0"/>
      </left>
      <right style="medium">
        <color rgb="FF0089C1"/>
      </right>
      <top style="medium">
        <color theme="0"/>
      </top>
      <bottom style="medium">
        <color rgb="FF0089C1"/>
      </bottom>
      <diagonal/>
    </border>
    <border>
      <left style="medium">
        <color theme="0"/>
      </left>
      <right style="medium">
        <color theme="0"/>
      </right>
      <top/>
      <bottom/>
      <diagonal/>
    </border>
    <border>
      <left style="medium">
        <color theme="0"/>
      </left>
      <right style="medium">
        <color indexed="64"/>
      </right>
      <top/>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indexed="64"/>
      </right>
      <top/>
      <bottom style="medium">
        <color theme="0"/>
      </bottom>
      <diagonal/>
    </border>
    <border>
      <left style="medium">
        <color theme="0"/>
      </left>
      <right style="medium">
        <color indexed="64"/>
      </right>
      <top/>
      <bottom style="medium">
        <color indexed="64"/>
      </bottom>
      <diagonal/>
    </border>
    <border>
      <left/>
      <right/>
      <top/>
      <bottom style="medium">
        <color theme="0"/>
      </bottom>
      <diagonal/>
    </border>
    <border>
      <left style="medium">
        <color rgb="FF0089C1"/>
      </left>
      <right/>
      <top/>
      <bottom style="medium">
        <color theme="0"/>
      </bottom>
      <diagonal/>
    </border>
    <border>
      <left/>
      <right style="medium">
        <color rgb="FF0089C1"/>
      </right>
      <top/>
      <bottom style="medium">
        <color theme="0"/>
      </bottom>
      <diagonal/>
    </border>
    <border>
      <left style="medium">
        <color theme="0"/>
      </left>
      <right/>
      <top style="medium">
        <color theme="0"/>
      </top>
      <bottom/>
      <diagonal/>
    </border>
    <border>
      <left style="medium">
        <color theme="0"/>
      </left>
      <right/>
      <top/>
      <bottom/>
      <diagonal/>
    </border>
    <border>
      <left style="medium">
        <color rgb="FF0089C1"/>
      </left>
      <right style="medium">
        <color theme="0"/>
      </right>
      <top style="medium">
        <color theme="0"/>
      </top>
      <bottom/>
      <diagonal/>
    </border>
    <border>
      <left style="medium">
        <color rgb="FF0089C1"/>
      </left>
      <right style="medium">
        <color theme="0"/>
      </right>
      <top style="medium">
        <color rgb="FF0089C1"/>
      </top>
      <bottom style="medium">
        <color theme="0"/>
      </bottom>
      <diagonal/>
    </border>
    <border>
      <left style="medium">
        <color rgb="FF0089C1"/>
      </left>
      <right style="medium">
        <color theme="0"/>
      </right>
      <top style="medium">
        <color theme="0"/>
      </top>
      <bottom style="medium">
        <color rgb="FF0089C1"/>
      </bottom>
      <diagonal/>
    </border>
    <border>
      <left style="medium">
        <color theme="0"/>
      </left>
      <right style="medium">
        <color theme="0"/>
      </right>
      <top style="medium">
        <color theme="0"/>
      </top>
      <bottom style="medium">
        <color rgb="FF0089C1"/>
      </bottom>
      <diagonal/>
    </border>
    <border>
      <left style="medium">
        <color theme="0"/>
      </left>
      <right/>
      <top style="medium">
        <color theme="0"/>
      </top>
      <bottom style="medium">
        <color theme="0"/>
      </bottom>
      <diagonal/>
    </border>
    <border>
      <left style="medium">
        <color theme="0"/>
      </left>
      <right style="medium">
        <color theme="0"/>
      </right>
      <top style="medium">
        <color rgb="FF0089C1"/>
      </top>
      <bottom style="medium">
        <color theme="0"/>
      </bottom>
      <diagonal/>
    </border>
    <border>
      <left style="medium">
        <color theme="0"/>
      </left>
      <right style="medium">
        <color rgb="FF0089C1"/>
      </right>
      <top style="medium">
        <color rgb="FF0089C1"/>
      </top>
      <bottom style="medium">
        <color theme="0"/>
      </bottom>
      <diagonal/>
    </border>
    <border>
      <left style="medium">
        <color rgb="FF0089C1"/>
      </left>
      <right/>
      <top style="medium">
        <color theme="0"/>
      </top>
      <bottom/>
      <diagonal/>
    </border>
    <border>
      <left style="medium">
        <color theme="0"/>
      </left>
      <right style="medium">
        <color indexed="64"/>
      </right>
      <top style="medium">
        <color theme="0"/>
      </top>
      <bottom style="medium">
        <color theme="0"/>
      </bottom>
      <diagonal/>
    </border>
    <border>
      <left/>
      <right/>
      <top style="medium">
        <color indexed="64"/>
      </top>
      <bottom style="medium">
        <color theme="0"/>
      </bottom>
      <diagonal/>
    </border>
    <border>
      <left style="medium">
        <color theme="0"/>
      </left>
      <right style="medium">
        <color theme="0"/>
      </right>
      <top/>
      <bottom style="medium">
        <color indexed="64"/>
      </bottom>
      <diagonal/>
    </border>
    <border>
      <left/>
      <right style="medium">
        <color theme="0"/>
      </right>
      <top style="medium">
        <color theme="0"/>
      </top>
      <bottom style="medium">
        <color theme="0"/>
      </bottom>
      <diagonal/>
    </border>
    <border>
      <left/>
      <right style="medium">
        <color theme="0"/>
      </right>
      <top/>
      <bottom style="medium">
        <color rgb="FF0089C1"/>
      </bottom>
      <diagonal/>
    </border>
    <border>
      <left style="medium">
        <color theme="0"/>
      </left>
      <right/>
      <top/>
      <bottom style="medium">
        <color rgb="FF0089C1"/>
      </bottom>
      <diagonal/>
    </border>
    <border>
      <left style="medium">
        <color auto="1"/>
      </left>
      <right/>
      <top style="medium">
        <color theme="0"/>
      </top>
      <bottom/>
      <diagonal/>
    </border>
    <border>
      <left style="medium">
        <color theme="0"/>
      </left>
      <right style="medium">
        <color auto="1"/>
      </right>
      <top style="medium">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89C1"/>
      </left>
      <right style="medium">
        <color theme="0"/>
      </right>
      <top style="medium">
        <color rgb="FF0089C1"/>
      </top>
      <bottom style="medium">
        <color rgb="FF0089C1"/>
      </bottom>
      <diagonal/>
    </border>
    <border>
      <left style="medium">
        <color theme="0"/>
      </left>
      <right style="medium">
        <color rgb="FF0089C1"/>
      </right>
      <top style="medium">
        <color rgb="FF0089C1"/>
      </top>
      <bottom style="medium">
        <color rgb="FF0089C1"/>
      </bottom>
      <diagonal/>
    </border>
    <border>
      <left style="medium">
        <color theme="0"/>
      </left>
      <right/>
      <top style="medium">
        <color rgb="FF0089C1"/>
      </top>
      <bottom style="medium">
        <color rgb="FF0089C1"/>
      </bottom>
      <diagonal/>
    </border>
  </borders>
  <cellStyleXfs count="10">
    <xf numFmtId="0" fontId="0" fillId="0" borderId="0"/>
    <xf numFmtId="0" fontId="1" fillId="0" borderId="0"/>
    <xf numFmtId="0" fontId="8" fillId="0" borderId="0" applyNumberFormat="0" applyFill="0" applyBorder="0" applyAlignment="0" applyProtection="0">
      <alignment vertical="top"/>
      <protection locked="0"/>
    </xf>
    <xf numFmtId="9" fontId="10" fillId="0" borderId="0" applyFont="0" applyFill="0" applyBorder="0" applyAlignment="0" applyProtection="0"/>
    <xf numFmtId="164" fontId="10" fillId="0" borderId="0" applyFont="0" applyFill="0" applyBorder="0" applyAlignment="0" applyProtection="0"/>
    <xf numFmtId="0" fontId="10" fillId="0" borderId="0"/>
    <xf numFmtId="3" fontId="10" fillId="6" borderId="6">
      <alignment horizontal="right" vertical="top" wrapText="1" indent="1"/>
    </xf>
    <xf numFmtId="0" fontId="26" fillId="0" borderId="0"/>
    <xf numFmtId="0" fontId="33" fillId="0" borderId="0"/>
    <xf numFmtId="0" fontId="26" fillId="0" borderId="0"/>
  </cellStyleXfs>
  <cellXfs count="281">
    <xf numFmtId="0" fontId="0" fillId="0" borderId="0" xfId="0"/>
    <xf numFmtId="0" fontId="1" fillId="2" borderId="0" xfId="1" applyFill="1" applyBorder="1" applyProtection="1"/>
    <xf numFmtId="0" fontId="3" fillId="3" borderId="0" xfId="1" applyFont="1" applyFill="1" applyBorder="1" applyAlignment="1" applyProtection="1">
      <alignment horizontal="center" vertical="center" wrapText="1"/>
    </xf>
    <xf numFmtId="0" fontId="1" fillId="3" borderId="0" xfId="1" applyFill="1" applyBorder="1" applyProtection="1"/>
    <xf numFmtId="0" fontId="9" fillId="3" borderId="0" xfId="1" applyFont="1" applyFill="1" applyBorder="1" applyProtection="1"/>
    <xf numFmtId="0" fontId="0" fillId="11" borderId="16" xfId="0" applyFont="1" applyFill="1" applyBorder="1" applyAlignment="1" applyProtection="1">
      <alignment horizontal="center" vertical="center"/>
      <protection locked="0" hidden="1"/>
    </xf>
    <xf numFmtId="0" fontId="0" fillId="0" borderId="0" xfId="0" applyFont="1" applyFill="1" applyBorder="1" applyProtection="1">
      <protection hidden="1"/>
    </xf>
    <xf numFmtId="0" fontId="0"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13" fillId="0" borderId="0" xfId="0" applyFont="1" applyFill="1" applyBorder="1" applyProtection="1">
      <protection hidden="1"/>
    </xf>
    <xf numFmtId="0" fontId="0" fillId="7" borderId="11" xfId="0" applyFont="1" applyFill="1" applyBorder="1" applyProtection="1">
      <protection hidden="1"/>
    </xf>
    <xf numFmtId="0" fontId="0" fillId="7" borderId="0" xfId="0" applyFont="1" applyFill="1" applyBorder="1" applyAlignment="1" applyProtection="1">
      <alignment horizontal="center"/>
      <protection hidden="1"/>
    </xf>
    <xf numFmtId="0" fontId="0" fillId="7" borderId="11" xfId="0" applyFont="1" applyFill="1" applyBorder="1" applyAlignment="1" applyProtection="1">
      <alignment horizontal="left"/>
      <protection hidden="1"/>
    </xf>
    <xf numFmtId="0" fontId="13" fillId="0" borderId="0" xfId="0" applyFont="1" applyFill="1" applyBorder="1" applyAlignment="1" applyProtection="1">
      <alignment horizontal="left" vertical="center"/>
      <protection hidden="1"/>
    </xf>
    <xf numFmtId="0" fontId="13" fillId="7" borderId="0" xfId="0" applyFont="1" applyFill="1" applyBorder="1" applyAlignment="1" applyProtection="1">
      <alignment horizontal="left" vertical="center"/>
      <protection hidden="1"/>
    </xf>
    <xf numFmtId="0" fontId="0" fillId="7" borderId="0" xfId="0" applyFont="1" applyFill="1" applyBorder="1" applyAlignment="1" applyProtection="1">
      <alignment horizontal="center" vertical="center"/>
      <protection hidden="1"/>
    </xf>
    <xf numFmtId="1" fontId="0" fillId="7" borderId="0" xfId="0" applyNumberFormat="1" applyFont="1" applyFill="1" applyBorder="1" applyAlignment="1" applyProtection="1">
      <alignment horizontal="center"/>
      <protection hidden="1"/>
    </xf>
    <xf numFmtId="0" fontId="0" fillId="7" borderId="11" xfId="0" applyFont="1" applyFill="1" applyBorder="1" applyAlignment="1" applyProtection="1">
      <alignment horizontal="left" wrapText="1"/>
      <protection hidden="1"/>
    </xf>
    <xf numFmtId="0" fontId="13" fillId="7" borderId="11" xfId="0" applyFont="1" applyFill="1" applyBorder="1" applyAlignment="1" applyProtection="1">
      <alignment horizontal="left"/>
      <protection hidden="1"/>
    </xf>
    <xf numFmtId="0" fontId="0" fillId="11" borderId="21" xfId="0" applyFont="1" applyFill="1" applyBorder="1" applyAlignment="1" applyProtection="1">
      <alignment horizontal="center" vertical="center"/>
      <protection locked="0" hidden="1"/>
    </xf>
    <xf numFmtId="0" fontId="0" fillId="11" borderId="22" xfId="0" applyFont="1" applyFill="1" applyBorder="1" applyAlignment="1" applyProtection="1">
      <alignment horizontal="center" vertical="center"/>
      <protection locked="0" hidden="1"/>
    </xf>
    <xf numFmtId="0" fontId="13" fillId="7" borderId="23" xfId="0" applyFont="1" applyFill="1" applyBorder="1" applyAlignment="1" applyProtection="1">
      <alignment horizontal="left" vertical="center"/>
      <protection hidden="1"/>
    </xf>
    <xf numFmtId="0" fontId="13" fillId="7" borderId="24" xfId="0" applyFont="1" applyFill="1" applyBorder="1" applyAlignment="1" applyProtection="1">
      <alignment horizontal="left" vertical="center"/>
      <protection hidden="1"/>
    </xf>
    <xf numFmtId="0" fontId="13" fillId="7" borderId="29" xfId="0" applyFont="1" applyFill="1" applyBorder="1" applyAlignment="1" applyProtection="1">
      <alignment horizontal="left" vertical="center"/>
      <protection hidden="1"/>
    </xf>
    <xf numFmtId="0" fontId="13" fillId="7" borderId="30" xfId="0" applyFont="1" applyFill="1" applyBorder="1" applyAlignment="1" applyProtection="1">
      <alignment horizontal="left" vertical="center"/>
      <protection hidden="1"/>
    </xf>
    <xf numFmtId="0" fontId="0" fillId="11" borderId="20" xfId="0" applyFont="1" applyFill="1" applyBorder="1" applyAlignment="1" applyProtection="1">
      <alignment horizontal="left" vertical="center"/>
      <protection locked="0" hidden="1"/>
    </xf>
    <xf numFmtId="0" fontId="17" fillId="2" borderId="0" xfId="0" applyFont="1" applyFill="1" applyBorder="1" applyAlignment="1" applyProtection="1">
      <alignment horizontal="left" vertical="center"/>
      <protection hidden="1"/>
    </xf>
    <xf numFmtId="0" fontId="17" fillId="2" borderId="0" xfId="0" applyFont="1" applyFill="1" applyBorder="1" applyAlignment="1" applyProtection="1">
      <alignment horizontal="center" vertical="center"/>
      <protection hidden="1"/>
    </xf>
    <xf numFmtId="0" fontId="0" fillId="10" borderId="32" xfId="0" applyFill="1" applyBorder="1" applyAlignment="1">
      <alignment horizontal="center"/>
    </xf>
    <xf numFmtId="0" fontId="0" fillId="10" borderId="33" xfId="0" applyFill="1" applyBorder="1" applyAlignment="1">
      <alignment horizontal="center"/>
    </xf>
    <xf numFmtId="0" fontId="13" fillId="10" borderId="35" xfId="0" applyFont="1" applyFill="1" applyBorder="1" applyAlignment="1">
      <alignment horizontal="center"/>
    </xf>
    <xf numFmtId="0" fontId="13" fillId="10" borderId="36" xfId="0" applyFont="1" applyFill="1" applyBorder="1" applyAlignment="1">
      <alignment horizontal="center"/>
    </xf>
    <xf numFmtId="0" fontId="0" fillId="10" borderId="5" xfId="0" applyFill="1" applyBorder="1"/>
    <xf numFmtId="0" fontId="0" fillId="10" borderId="3" xfId="0" applyFill="1" applyBorder="1"/>
    <xf numFmtId="0" fontId="0" fillId="10" borderId="5" xfId="0" applyFont="1" applyFill="1" applyBorder="1" applyAlignment="1" applyProtection="1">
      <alignment horizontal="left"/>
      <protection hidden="1"/>
    </xf>
    <xf numFmtId="0" fontId="0" fillId="10" borderId="5" xfId="0" applyFont="1" applyFill="1" applyBorder="1" applyAlignment="1" applyProtection="1">
      <alignment horizontal="left" wrapText="1"/>
      <protection hidden="1"/>
    </xf>
    <xf numFmtId="0" fontId="0" fillId="10" borderId="4" xfId="0" applyFont="1" applyFill="1" applyBorder="1" applyAlignment="1" applyProtection="1">
      <alignment horizontal="left"/>
      <protection hidden="1"/>
    </xf>
    <xf numFmtId="0" fontId="13" fillId="10" borderId="34" xfId="0" applyFont="1" applyFill="1" applyBorder="1" applyAlignment="1">
      <alignment horizontal="center"/>
    </xf>
    <xf numFmtId="3" fontId="0" fillId="7" borderId="12" xfId="0" applyNumberFormat="1" applyFont="1" applyFill="1" applyBorder="1" applyAlignment="1" applyProtection="1">
      <alignment horizontal="center"/>
      <protection hidden="1"/>
    </xf>
    <xf numFmtId="3" fontId="13" fillId="7" borderId="25" xfId="0" applyNumberFormat="1" applyFont="1" applyFill="1" applyBorder="1" applyAlignment="1" applyProtection="1">
      <alignment horizontal="center" vertical="center"/>
      <protection hidden="1"/>
    </xf>
    <xf numFmtId="3" fontId="13" fillId="7" borderId="12" xfId="0" applyNumberFormat="1" applyFont="1" applyFill="1" applyBorder="1" applyAlignment="1" applyProtection="1">
      <alignment horizontal="center" vertical="center"/>
      <protection hidden="1"/>
    </xf>
    <xf numFmtId="4" fontId="0" fillId="7" borderId="12" xfId="0" applyNumberFormat="1" applyFont="1" applyFill="1" applyBorder="1" applyAlignment="1" applyProtection="1">
      <alignment horizontal="center"/>
      <protection hidden="1"/>
    </xf>
    <xf numFmtId="4" fontId="13" fillId="7" borderId="25" xfId="0" applyNumberFormat="1" applyFont="1" applyFill="1" applyBorder="1" applyAlignment="1" applyProtection="1">
      <alignment horizontal="center" vertical="center"/>
      <protection hidden="1"/>
    </xf>
    <xf numFmtId="4" fontId="13" fillId="7" borderId="31" xfId="0" applyNumberFormat="1" applyFont="1" applyFill="1" applyBorder="1" applyAlignment="1" applyProtection="1">
      <alignment horizontal="center" vertical="center"/>
      <protection hidden="1"/>
    </xf>
    <xf numFmtId="165" fontId="0" fillId="7" borderId="12" xfId="0" applyNumberFormat="1" applyFont="1" applyFill="1" applyBorder="1" applyAlignment="1" applyProtection="1">
      <alignment horizontal="center"/>
      <protection hidden="1"/>
    </xf>
    <xf numFmtId="165" fontId="13" fillId="7" borderId="25" xfId="0" applyNumberFormat="1" applyFont="1" applyFill="1" applyBorder="1" applyAlignment="1" applyProtection="1">
      <alignment horizontal="center" vertical="center"/>
      <protection hidden="1"/>
    </xf>
    <xf numFmtId="3" fontId="0" fillId="7" borderId="12" xfId="0" applyNumberFormat="1" applyFont="1" applyFill="1" applyBorder="1" applyAlignment="1" applyProtection="1">
      <alignment horizontal="center" vertical="center"/>
      <protection hidden="1"/>
    </xf>
    <xf numFmtId="2" fontId="0" fillId="10" borderId="3" xfId="0" applyNumberFormat="1" applyFill="1" applyBorder="1"/>
    <xf numFmtId="166" fontId="0" fillId="10" borderId="3" xfId="0" applyNumberFormat="1" applyFill="1" applyBorder="1"/>
    <xf numFmtId="2" fontId="0" fillId="10" borderId="7" xfId="0" applyNumberFormat="1" applyFill="1" applyBorder="1"/>
    <xf numFmtId="0" fontId="0" fillId="7" borderId="11" xfId="0" applyFont="1" applyFill="1" applyBorder="1" applyAlignment="1" applyProtection="1">
      <alignment horizontal="left" vertical="center"/>
      <protection hidden="1"/>
    </xf>
    <xf numFmtId="0" fontId="0" fillId="7" borderId="12" xfId="0" applyFont="1" applyFill="1" applyBorder="1" applyAlignment="1" applyProtection="1">
      <alignment horizontal="center" vertical="center"/>
      <protection hidden="1"/>
    </xf>
    <xf numFmtId="0" fontId="13" fillId="7" borderId="24" xfId="0" applyFont="1" applyFill="1" applyBorder="1" applyAlignment="1" applyProtection="1">
      <alignment horizontal="center" vertical="center" wrapText="1"/>
      <protection hidden="1"/>
    </xf>
    <xf numFmtId="0" fontId="13" fillId="7" borderId="24" xfId="0" applyFont="1" applyFill="1" applyBorder="1" applyAlignment="1" applyProtection="1">
      <alignment horizontal="center" vertical="center"/>
      <protection hidden="1"/>
    </xf>
    <xf numFmtId="0" fontId="13" fillId="7" borderId="30" xfId="0" applyFont="1" applyFill="1" applyBorder="1" applyAlignment="1" applyProtection="1">
      <alignment horizontal="center" vertical="center"/>
      <protection hidden="1"/>
    </xf>
    <xf numFmtId="0" fontId="0" fillId="7" borderId="0" xfId="0" applyFont="1" applyFill="1" applyBorder="1" applyAlignment="1" applyProtection="1">
      <alignment horizontal="center" wrapText="1"/>
      <protection hidden="1"/>
    </xf>
    <xf numFmtId="0" fontId="0" fillId="0" borderId="0" xfId="0" applyProtection="1"/>
    <xf numFmtId="0" fontId="0" fillId="0" borderId="0" xfId="0" applyAlignment="1" applyProtection="1">
      <alignment wrapText="1"/>
    </xf>
    <xf numFmtId="0" fontId="0" fillId="11" borderId="16" xfId="0" applyFont="1" applyFill="1" applyBorder="1" applyAlignment="1" applyProtection="1">
      <alignment horizontal="center" vertical="center" wrapText="1"/>
      <protection locked="0" hidden="1"/>
    </xf>
    <xf numFmtId="0" fontId="0" fillId="7" borderId="0" xfId="0" applyFont="1" applyFill="1" applyBorder="1" applyAlignment="1" applyProtection="1">
      <alignment horizontal="right" indent="3"/>
      <protection hidden="1"/>
    </xf>
    <xf numFmtId="0" fontId="13" fillId="7" borderId="0" xfId="0" applyFont="1" applyFill="1" applyBorder="1" applyAlignment="1" applyProtection="1">
      <alignment horizontal="center" vertical="center"/>
      <protection hidden="1"/>
    </xf>
    <xf numFmtId="0" fontId="0" fillId="7" borderId="5" xfId="0" applyFont="1" applyFill="1" applyBorder="1" applyAlignment="1" applyProtection="1">
      <alignment horizontal="left"/>
      <protection hidden="1"/>
    </xf>
    <xf numFmtId="166" fontId="0" fillId="11" borderId="42" xfId="0" applyNumberFormat="1" applyFont="1" applyFill="1" applyBorder="1" applyAlignment="1" applyProtection="1">
      <alignment horizontal="center" vertical="center"/>
      <protection locked="0" hidden="1"/>
    </xf>
    <xf numFmtId="0" fontId="13" fillId="7" borderId="43" xfId="0" applyFont="1" applyFill="1" applyBorder="1" applyAlignment="1" applyProtection="1">
      <alignment horizontal="left" vertical="center"/>
      <protection hidden="1"/>
    </xf>
    <xf numFmtId="0" fontId="13" fillId="7" borderId="44" xfId="0" applyFont="1" applyFill="1" applyBorder="1" applyAlignment="1" applyProtection="1">
      <alignment horizontal="left" vertical="center"/>
      <protection hidden="1"/>
    </xf>
    <xf numFmtId="2" fontId="0" fillId="11" borderId="45" xfId="0" applyNumberFormat="1" applyFont="1" applyFill="1" applyBorder="1" applyAlignment="1" applyProtection="1">
      <alignment horizontal="center" vertical="center"/>
      <protection locked="0" hidden="1"/>
    </xf>
    <xf numFmtId="166" fontId="0" fillId="11" borderId="45" xfId="0" applyNumberFormat="1" applyFont="1" applyFill="1" applyBorder="1" applyAlignment="1" applyProtection="1">
      <alignment horizontal="center" vertical="center"/>
      <protection locked="0" hidden="1"/>
    </xf>
    <xf numFmtId="166" fontId="0" fillId="13" borderId="45" xfId="0" applyNumberFormat="1" applyFont="1" applyFill="1" applyBorder="1" applyAlignment="1" applyProtection="1">
      <alignment horizontal="center" vertical="center"/>
      <protection locked="0" hidden="1"/>
    </xf>
    <xf numFmtId="0" fontId="0" fillId="7" borderId="5" xfId="0" applyFont="1" applyFill="1" applyBorder="1" applyAlignment="1" applyProtection="1">
      <alignment horizontal="left" wrapText="1"/>
      <protection hidden="1"/>
    </xf>
    <xf numFmtId="0" fontId="0" fillId="7" borderId="4" xfId="0" applyFont="1" applyFill="1" applyBorder="1" applyAlignment="1" applyProtection="1">
      <alignment horizontal="left"/>
      <protection hidden="1"/>
    </xf>
    <xf numFmtId="166" fontId="0" fillId="11" borderId="46" xfId="0" applyNumberFormat="1" applyFont="1" applyFill="1" applyBorder="1" applyAlignment="1" applyProtection="1">
      <alignment horizontal="center" vertical="center"/>
      <protection locked="0" hidden="1"/>
    </xf>
    <xf numFmtId="1" fontId="0" fillId="7" borderId="0" xfId="0" applyNumberFormat="1" applyFont="1" applyFill="1" applyBorder="1" applyAlignment="1" applyProtection="1">
      <alignment horizontal="center" vertical="center"/>
      <protection hidden="1"/>
    </xf>
    <xf numFmtId="0" fontId="13" fillId="7" borderId="24" xfId="0" applyFont="1" applyFill="1" applyBorder="1" applyAlignment="1" applyProtection="1">
      <alignment horizontal="center" vertical="center"/>
      <protection locked="0" hidden="1"/>
    </xf>
    <xf numFmtId="0" fontId="14" fillId="9" borderId="1" xfId="1" applyFont="1" applyFill="1" applyBorder="1" applyAlignment="1" applyProtection="1">
      <alignment vertical="center" wrapText="1"/>
      <protection hidden="1"/>
    </xf>
    <xf numFmtId="0" fontId="13" fillId="7" borderId="47" xfId="0" applyFont="1" applyFill="1" applyBorder="1" applyAlignment="1" applyProtection="1">
      <alignment horizontal="center" vertical="center" wrapText="1"/>
      <protection hidden="1"/>
    </xf>
    <xf numFmtId="4" fontId="0" fillId="7" borderId="12" xfId="0" applyNumberFormat="1" applyFont="1" applyFill="1" applyBorder="1" applyAlignment="1" applyProtection="1">
      <alignment horizontal="center" vertical="center"/>
      <protection hidden="1"/>
    </xf>
    <xf numFmtId="3" fontId="0" fillId="7" borderId="0" xfId="0" applyNumberFormat="1" applyFont="1" applyFill="1" applyBorder="1" applyAlignment="1" applyProtection="1">
      <alignment horizontal="center" vertical="center"/>
      <protection hidden="1"/>
    </xf>
    <xf numFmtId="0" fontId="13" fillId="7" borderId="50" xfId="0" applyFont="1" applyFill="1" applyBorder="1" applyAlignment="1" applyProtection="1">
      <alignment horizontal="center" vertical="center"/>
      <protection hidden="1"/>
    </xf>
    <xf numFmtId="0" fontId="13" fillId="7" borderId="51" xfId="0" applyFont="1" applyFill="1" applyBorder="1" applyAlignment="1" applyProtection="1">
      <alignment horizontal="center" vertical="center"/>
      <protection hidden="1"/>
    </xf>
    <xf numFmtId="2" fontId="0" fillId="7" borderId="12" xfId="0" applyNumberFormat="1" applyFont="1" applyFill="1" applyBorder="1" applyAlignment="1" applyProtection="1">
      <alignment horizontal="center" vertical="center"/>
      <protection hidden="1"/>
    </xf>
    <xf numFmtId="0" fontId="0" fillId="11" borderId="52" xfId="0" applyFont="1" applyFill="1" applyBorder="1" applyAlignment="1" applyProtection="1">
      <alignment horizontal="center" vertical="center"/>
      <protection locked="0" hidden="1"/>
    </xf>
    <xf numFmtId="0" fontId="13" fillId="7" borderId="25" xfId="0" applyFont="1" applyFill="1" applyBorder="1" applyAlignment="1" applyProtection="1">
      <alignment horizontal="left" vertical="center"/>
      <protection hidden="1"/>
    </xf>
    <xf numFmtId="2" fontId="13" fillId="7" borderId="25" xfId="0" applyNumberFormat="1" applyFont="1" applyFill="1" applyBorder="1" applyAlignment="1" applyProtection="1">
      <alignment horizontal="center" vertical="center"/>
      <protection hidden="1"/>
    </xf>
    <xf numFmtId="0" fontId="13" fillId="7" borderId="23" xfId="0" applyFont="1" applyFill="1" applyBorder="1" applyAlignment="1" applyProtection="1">
      <alignment horizontal="left" vertical="center" wrapText="1"/>
      <protection hidden="1"/>
    </xf>
    <xf numFmtId="0" fontId="13" fillId="7" borderId="59" xfId="0" applyFont="1" applyFill="1" applyBorder="1" applyAlignment="1" applyProtection="1">
      <alignment horizontal="left" vertical="center" wrapText="1"/>
      <protection hidden="1"/>
    </xf>
    <xf numFmtId="4" fontId="13" fillId="7" borderId="19" xfId="0" applyNumberFormat="1" applyFont="1" applyFill="1" applyBorder="1" applyAlignment="1" applyProtection="1">
      <alignment horizontal="center" vertical="center"/>
      <protection hidden="1"/>
    </xf>
    <xf numFmtId="0" fontId="0" fillId="0" borderId="0" xfId="0" applyProtection="1">
      <protection hidden="1"/>
    </xf>
    <xf numFmtId="0" fontId="30" fillId="0" borderId="0" xfId="0" applyFont="1" applyAlignment="1" applyProtection="1">
      <alignment vertical="center"/>
      <protection hidden="1"/>
    </xf>
    <xf numFmtId="0" fontId="30" fillId="0" borderId="0" xfId="0" applyFont="1" applyBorder="1" applyAlignment="1" applyProtection="1">
      <alignment vertical="center"/>
      <protection hidden="1"/>
    </xf>
    <xf numFmtId="0" fontId="0" fillId="12" borderId="8" xfId="0" applyFill="1" applyBorder="1" applyAlignment="1" applyProtection="1">
      <alignment vertical="center"/>
      <protection hidden="1"/>
    </xf>
    <xf numFmtId="0" fontId="0" fillId="12" borderId="9" xfId="0" applyFill="1" applyBorder="1" applyAlignment="1" applyProtection="1">
      <alignment vertical="center"/>
      <protection hidden="1"/>
    </xf>
    <xf numFmtId="0" fontId="0" fillId="0" borderId="0" xfId="0" applyAlignment="1" applyProtection="1">
      <alignment vertical="center"/>
      <protection hidden="1"/>
    </xf>
    <xf numFmtId="0" fontId="22" fillId="12" borderId="11" xfId="0" applyFont="1" applyFill="1" applyBorder="1" applyAlignment="1" applyProtection="1">
      <alignment horizontal="left" vertical="center"/>
      <protection hidden="1"/>
    </xf>
    <xf numFmtId="0" fontId="13" fillId="12" borderId="0" xfId="0" applyFont="1" applyFill="1" applyBorder="1" applyAlignment="1" applyProtection="1">
      <alignment horizontal="left" vertical="center"/>
      <protection hidden="1"/>
    </xf>
    <xf numFmtId="0" fontId="0" fillId="12" borderId="0" xfId="0" applyFill="1" applyBorder="1" applyAlignment="1" applyProtection="1">
      <alignment vertical="center"/>
      <protection hidden="1"/>
    </xf>
    <xf numFmtId="0" fontId="22" fillId="12" borderId="13" xfId="0" applyFont="1" applyFill="1" applyBorder="1" applyAlignment="1" applyProtection="1">
      <alignment horizontal="left" vertical="center"/>
      <protection hidden="1"/>
    </xf>
    <xf numFmtId="0" fontId="13" fillId="12" borderId="14" xfId="0" applyFont="1" applyFill="1" applyBorder="1" applyAlignment="1" applyProtection="1">
      <alignment horizontal="left" vertical="center"/>
      <protection hidden="1"/>
    </xf>
    <xf numFmtId="0" fontId="0" fillId="12" borderId="14" xfId="0" applyFill="1" applyBorder="1" applyAlignment="1" applyProtection="1">
      <alignment vertical="center"/>
      <protection hidden="1"/>
    </xf>
    <xf numFmtId="0" fontId="0" fillId="0" borderId="0" xfId="0" applyAlignment="1" applyProtection="1">
      <alignment wrapText="1"/>
      <protection hidden="1"/>
    </xf>
    <xf numFmtId="0" fontId="29" fillId="7" borderId="0" xfId="0" applyFont="1" applyFill="1" applyBorder="1" applyAlignment="1" applyProtection="1">
      <alignment horizontal="center"/>
      <protection hidden="1"/>
    </xf>
    <xf numFmtId="166" fontId="29" fillId="7" borderId="0" xfId="0" applyNumberFormat="1" applyFont="1" applyFill="1" applyBorder="1" applyAlignment="1" applyProtection="1">
      <alignment horizontal="center"/>
      <protection hidden="1"/>
    </xf>
    <xf numFmtId="166" fontId="0" fillId="7" borderId="0" xfId="0" applyNumberFormat="1" applyFont="1" applyFill="1" applyBorder="1" applyAlignment="1" applyProtection="1">
      <alignment horizontal="center" vertical="center"/>
      <protection hidden="1"/>
    </xf>
    <xf numFmtId="0" fontId="13" fillId="10" borderId="61" xfId="0" applyFont="1" applyFill="1" applyBorder="1" applyAlignment="1">
      <alignment horizontal="center"/>
    </xf>
    <xf numFmtId="1" fontId="0" fillId="11" borderId="16" xfId="0" applyNumberFormat="1" applyFont="1" applyFill="1" applyBorder="1" applyAlignment="1" applyProtection="1">
      <alignment horizontal="center" vertical="center"/>
      <protection locked="0" hidden="1"/>
    </xf>
    <xf numFmtId="1" fontId="0" fillId="11" borderId="60" xfId="0" applyNumberFormat="1" applyFont="1" applyFill="1" applyBorder="1" applyAlignment="1" applyProtection="1">
      <alignment horizontal="center" vertical="center"/>
      <protection locked="0" hidden="1"/>
    </xf>
    <xf numFmtId="1" fontId="0" fillId="11" borderId="22" xfId="0" applyNumberFormat="1" applyFont="1" applyFill="1" applyBorder="1" applyAlignment="1" applyProtection="1">
      <alignment horizontal="center" vertical="center"/>
      <protection locked="0" hidden="1"/>
    </xf>
    <xf numFmtId="1" fontId="0" fillId="11" borderId="45" xfId="0" applyNumberFormat="1" applyFont="1" applyFill="1" applyBorder="1" applyAlignment="1" applyProtection="1">
      <alignment horizontal="center" vertical="center"/>
      <protection locked="0" hidden="1"/>
    </xf>
    <xf numFmtId="1" fontId="0" fillId="11" borderId="62" xfId="0" applyNumberFormat="1" applyFont="1" applyFill="1" applyBorder="1" applyAlignment="1" applyProtection="1">
      <alignment horizontal="center" vertical="center"/>
      <protection locked="0" hidden="1"/>
    </xf>
    <xf numFmtId="1" fontId="0" fillId="11" borderId="46" xfId="0" applyNumberFormat="1" applyFont="1" applyFill="1" applyBorder="1" applyAlignment="1" applyProtection="1">
      <alignment horizontal="center" vertical="center"/>
      <protection locked="0" hidden="1"/>
    </xf>
    <xf numFmtId="167" fontId="0" fillId="11" borderId="22" xfId="0" applyNumberFormat="1" applyFont="1" applyFill="1" applyBorder="1" applyAlignment="1" applyProtection="1">
      <alignment horizontal="center" vertical="center"/>
      <protection locked="0" hidden="1"/>
    </xf>
    <xf numFmtId="0" fontId="0" fillId="10" borderId="5" xfId="0" applyFont="1" applyFill="1" applyBorder="1" applyAlignment="1">
      <alignment horizontal="left"/>
    </xf>
    <xf numFmtId="0" fontId="33" fillId="0" borderId="0" xfId="8"/>
    <xf numFmtId="0" fontId="13" fillId="0" borderId="0" xfId="9" applyFont="1" applyFill="1"/>
    <xf numFmtId="0" fontId="27" fillId="0" borderId="0" xfId="9" applyFont="1" applyFill="1"/>
    <xf numFmtId="0" fontId="26" fillId="0" borderId="0" xfId="9" applyFill="1"/>
    <xf numFmtId="2" fontId="0" fillId="11" borderId="46" xfId="0" applyNumberFormat="1" applyFont="1" applyFill="1" applyBorder="1" applyAlignment="1" applyProtection="1">
      <alignment horizontal="center" vertical="center"/>
      <protection locked="0" hidden="1"/>
    </xf>
    <xf numFmtId="0" fontId="35" fillId="0" borderId="0" xfId="0" applyFont="1"/>
    <xf numFmtId="0" fontId="36" fillId="0" borderId="0" xfId="0" applyFont="1" applyAlignment="1">
      <alignment vertical="center"/>
    </xf>
    <xf numFmtId="0" fontId="36" fillId="0" borderId="0" xfId="0" applyFont="1"/>
    <xf numFmtId="0" fontId="0" fillId="0" borderId="0" xfId="0" applyBorder="1" applyProtection="1"/>
    <xf numFmtId="0" fontId="15" fillId="5" borderId="0" xfId="2" applyFont="1" applyFill="1" applyBorder="1" applyAlignment="1" applyProtection="1">
      <alignment horizontal="center" vertical="center"/>
      <protection hidden="1"/>
    </xf>
    <xf numFmtId="0" fontId="15" fillId="5" borderId="0" xfId="2" applyFont="1" applyFill="1" applyBorder="1" applyAlignment="1" applyProtection="1">
      <alignment horizontal="center" vertical="center"/>
    </xf>
    <xf numFmtId="0" fontId="1" fillId="0" borderId="0" xfId="1" applyBorder="1" applyProtection="1"/>
    <xf numFmtId="0" fontId="1" fillId="0" borderId="0" xfId="1" applyFill="1" applyBorder="1" applyProtection="1"/>
    <xf numFmtId="0" fontId="7" fillId="2" borderId="0" xfId="1" applyFont="1" applyFill="1" applyBorder="1" applyAlignment="1" applyProtection="1">
      <alignment horizontal="center" vertical="top" wrapText="1"/>
    </xf>
    <xf numFmtId="0" fontId="6" fillId="2" borderId="0" xfId="1" applyFont="1" applyFill="1" applyBorder="1" applyProtection="1"/>
    <xf numFmtId="0" fontId="15" fillId="5" borderId="0" xfId="2" applyFont="1" applyFill="1" applyBorder="1" applyAlignment="1" applyProtection="1">
      <alignment horizontal="center" vertical="center"/>
      <protection hidden="1"/>
    </xf>
    <xf numFmtId="4" fontId="13" fillId="7" borderId="24" xfId="0" applyNumberFormat="1" applyFont="1" applyFill="1" applyBorder="1" applyAlignment="1" applyProtection="1">
      <alignment horizontal="center" vertical="center" wrapText="1"/>
      <protection hidden="1"/>
    </xf>
    <xf numFmtId="4" fontId="13" fillId="7" borderId="24" xfId="0" applyNumberFormat="1" applyFont="1" applyFill="1" applyBorder="1" applyAlignment="1" applyProtection="1">
      <alignment horizontal="center" vertical="center"/>
      <protection hidden="1"/>
    </xf>
    <xf numFmtId="0" fontId="13" fillId="7" borderId="63" xfId="0" applyFont="1" applyFill="1" applyBorder="1" applyAlignment="1" applyProtection="1">
      <alignment horizontal="left" vertical="center" wrapText="1"/>
      <protection hidden="1"/>
    </xf>
    <xf numFmtId="0" fontId="0" fillId="7" borderId="13" xfId="0" applyFont="1" applyFill="1" applyBorder="1" applyAlignment="1" applyProtection="1">
      <alignment horizontal="left"/>
      <protection hidden="1"/>
    </xf>
    <xf numFmtId="0" fontId="13" fillId="7" borderId="64" xfId="0" applyFont="1" applyFill="1" applyBorder="1" applyAlignment="1" applyProtection="1">
      <alignment horizontal="left" vertical="center" wrapText="1"/>
      <protection hidden="1"/>
    </xf>
    <xf numFmtId="0" fontId="0" fillId="10" borderId="66" xfId="0" applyFill="1" applyBorder="1" applyAlignment="1">
      <alignment horizontal="left"/>
    </xf>
    <xf numFmtId="0" fontId="0" fillId="10" borderId="5" xfId="0" applyFill="1" applyBorder="1" applyAlignment="1">
      <alignment horizontal="left"/>
    </xf>
    <xf numFmtId="0" fontId="0" fillId="10" borderId="4" xfId="0" applyFill="1" applyBorder="1" applyAlignment="1">
      <alignment horizontal="left"/>
    </xf>
    <xf numFmtId="0" fontId="13" fillId="10" borderId="43" xfId="0" applyFont="1" applyFill="1" applyBorder="1" applyAlignment="1">
      <alignment horizontal="center"/>
    </xf>
    <xf numFmtId="0" fontId="13" fillId="10" borderId="60" xfId="0" applyFont="1" applyFill="1" applyBorder="1" applyAlignment="1">
      <alignment horizontal="center"/>
    </xf>
    <xf numFmtId="0" fontId="0" fillId="10" borderId="67" xfId="0" applyFill="1" applyBorder="1" applyAlignment="1">
      <alignment horizontal="right" indent="5"/>
    </xf>
    <xf numFmtId="0" fontId="0" fillId="10" borderId="42" xfId="0" applyFill="1" applyBorder="1" applyAlignment="1">
      <alignment horizontal="right" indent="5"/>
    </xf>
    <xf numFmtId="0" fontId="0" fillId="10" borderId="3" xfId="0" applyFill="1" applyBorder="1" applyAlignment="1">
      <alignment horizontal="right" indent="5"/>
    </xf>
    <xf numFmtId="0" fontId="0" fillId="10" borderId="7" xfId="0" applyFill="1" applyBorder="1" applyAlignment="1">
      <alignment horizontal="right" indent="5"/>
    </xf>
    <xf numFmtId="0" fontId="29" fillId="0" borderId="0" xfId="0" applyFont="1" applyFill="1" applyBorder="1" applyProtection="1">
      <protection hidden="1"/>
    </xf>
    <xf numFmtId="0" fontId="4" fillId="0" borderId="0" xfId="0" applyFont="1" applyFill="1" applyBorder="1" applyAlignment="1" applyProtection="1">
      <alignment horizontal="center" vertical="center"/>
      <protection hidden="1"/>
    </xf>
    <xf numFmtId="1" fontId="0" fillId="0" borderId="0" xfId="0" applyNumberFormat="1" applyAlignment="1">
      <alignment horizontal="center"/>
    </xf>
    <xf numFmtId="0" fontId="13" fillId="7" borderId="24" xfId="0" applyFont="1" applyFill="1" applyBorder="1" applyAlignment="1" applyProtection="1">
      <alignment horizontal="left" vertical="center" wrapText="1"/>
      <protection hidden="1"/>
    </xf>
    <xf numFmtId="0" fontId="13" fillId="7" borderId="18" xfId="0" applyFont="1" applyFill="1" applyBorder="1" applyAlignment="1" applyProtection="1">
      <alignment horizontal="left" vertical="center" wrapText="1"/>
      <protection hidden="1"/>
    </xf>
    <xf numFmtId="0" fontId="0" fillId="11" borderId="17" xfId="0" applyFont="1" applyFill="1" applyBorder="1" applyAlignment="1" applyProtection="1">
      <alignment vertical="top" wrapText="1"/>
      <protection locked="0" hidden="1"/>
    </xf>
    <xf numFmtId="4" fontId="13" fillId="7" borderId="24" xfId="0" applyNumberFormat="1" applyFont="1" applyFill="1" applyBorder="1" applyAlignment="1" applyProtection="1">
      <alignment horizontal="center" vertical="center" wrapText="1"/>
      <protection hidden="1"/>
    </xf>
    <xf numFmtId="169" fontId="0" fillId="11" borderId="22" xfId="0" applyNumberFormat="1" applyFont="1" applyFill="1" applyBorder="1" applyAlignment="1" applyProtection="1">
      <alignment horizontal="center" vertical="center"/>
      <protection locked="0" hidden="1"/>
    </xf>
    <xf numFmtId="169" fontId="0" fillId="11" borderId="16" xfId="0" applyNumberFormat="1" applyFont="1" applyFill="1" applyBorder="1" applyAlignment="1" applyProtection="1">
      <alignment horizontal="center" vertical="center"/>
      <protection locked="0" hidden="1"/>
    </xf>
    <xf numFmtId="169" fontId="13" fillId="7" borderId="24" xfId="0" applyNumberFormat="1" applyFont="1" applyFill="1" applyBorder="1" applyAlignment="1" applyProtection="1">
      <alignment horizontal="center" vertical="center"/>
      <protection hidden="1"/>
    </xf>
    <xf numFmtId="169" fontId="0" fillId="11" borderId="41" xfId="0" applyNumberFormat="1" applyFont="1" applyFill="1" applyBorder="1" applyAlignment="1" applyProtection="1">
      <alignment horizontal="center" vertical="center"/>
      <protection locked="0" hidden="1"/>
    </xf>
    <xf numFmtId="169" fontId="0" fillId="11" borderId="21" xfId="0" applyNumberFormat="1" applyFont="1" applyFill="1" applyBorder="1" applyAlignment="1" applyProtection="1">
      <alignment horizontal="center" vertical="center"/>
      <protection locked="0" hidden="1"/>
    </xf>
    <xf numFmtId="167" fontId="13" fillId="7" borderId="24" xfId="0"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center"/>
      <protection hidden="1"/>
    </xf>
    <xf numFmtId="0" fontId="20" fillId="7" borderId="23" xfId="0" applyFont="1" applyFill="1" applyBorder="1" applyAlignment="1" applyProtection="1">
      <alignment horizontal="left" vertical="center"/>
      <protection hidden="1"/>
    </xf>
    <xf numFmtId="0" fontId="20" fillId="7" borderId="24" xfId="0" applyFont="1" applyFill="1" applyBorder="1" applyAlignment="1" applyProtection="1">
      <alignment horizontal="center" vertical="center"/>
      <protection hidden="1"/>
    </xf>
    <xf numFmtId="167" fontId="20" fillId="7" borderId="24" xfId="0" applyNumberFormat="1" applyFont="1" applyFill="1" applyBorder="1" applyAlignment="1" applyProtection="1">
      <alignment horizontal="center" vertical="center" wrapText="1"/>
      <protection hidden="1"/>
    </xf>
    <xf numFmtId="4" fontId="20" fillId="7" borderId="25" xfId="0" applyNumberFormat="1" applyFont="1" applyFill="1" applyBorder="1" applyAlignment="1" applyProtection="1">
      <alignment horizontal="center" vertical="center"/>
      <protection hidden="1"/>
    </xf>
    <xf numFmtId="169" fontId="20" fillId="7" borderId="24" xfId="0" applyNumberFormat="1" applyFont="1" applyFill="1" applyBorder="1" applyAlignment="1" applyProtection="1">
      <alignment horizontal="center" vertical="center"/>
      <protection hidden="1"/>
    </xf>
    <xf numFmtId="165" fontId="0" fillId="0" borderId="0" xfId="0" applyNumberFormat="1" applyAlignment="1" applyProtection="1">
      <alignment vertical="center"/>
      <protection hidden="1"/>
    </xf>
    <xf numFmtId="0" fontId="13" fillId="10" borderId="32" xfId="0" applyFont="1" applyFill="1" applyBorder="1" applyAlignment="1">
      <alignment horizontal="center"/>
    </xf>
    <xf numFmtId="0" fontId="13" fillId="10" borderId="34" xfId="0" applyFont="1" applyFill="1" applyBorder="1" applyAlignment="1">
      <alignment horizontal="center" wrapText="1"/>
    </xf>
    <xf numFmtId="0" fontId="13" fillId="10" borderId="33" xfId="0" applyFont="1" applyFill="1" applyBorder="1" applyAlignment="1">
      <alignment horizontal="center"/>
    </xf>
    <xf numFmtId="2" fontId="4" fillId="14" borderId="70" xfId="1" applyNumberFormat="1" applyFont="1" applyFill="1" applyBorder="1" applyAlignment="1" applyProtection="1">
      <alignment horizontal="left" vertical="center" wrapText="1"/>
      <protection hidden="1"/>
    </xf>
    <xf numFmtId="168" fontId="4" fillId="14" borderId="71" xfId="0" applyNumberFormat="1"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168" fontId="4" fillId="14" borderId="71" xfId="0" applyNumberFormat="1" applyFont="1" applyFill="1" applyBorder="1" applyAlignment="1" applyProtection="1">
      <alignment horizontal="center" vertical="center"/>
      <protection hidden="1"/>
    </xf>
    <xf numFmtId="0" fontId="13" fillId="7" borderId="8" xfId="0" applyFont="1" applyFill="1" applyBorder="1" applyAlignment="1" applyProtection="1">
      <alignment horizontal="center" vertical="center"/>
      <protection hidden="1"/>
    </xf>
    <xf numFmtId="0" fontId="13" fillId="7" borderId="9" xfId="0" applyFont="1" applyFill="1" applyBorder="1" applyAlignment="1" applyProtection="1">
      <alignment horizontal="center" vertical="center" wrapText="1"/>
      <protection hidden="1"/>
    </xf>
    <xf numFmtId="0" fontId="13" fillId="7" borderId="10" xfId="0" applyFont="1" applyFill="1" applyBorder="1" applyAlignment="1" applyProtection="1">
      <alignment horizontal="center" vertical="center" wrapText="1"/>
      <protection hidden="1"/>
    </xf>
    <xf numFmtId="0" fontId="28" fillId="7" borderId="48" xfId="0" applyFont="1" applyFill="1" applyBorder="1" applyAlignment="1" applyProtection="1">
      <alignment horizontal="center" vertical="center"/>
      <protection hidden="1"/>
    </xf>
    <xf numFmtId="0" fontId="28" fillId="7" borderId="47" xfId="0" applyFont="1" applyFill="1" applyBorder="1" applyAlignment="1" applyProtection="1">
      <alignment horizontal="center" vertical="center"/>
      <protection hidden="1"/>
    </xf>
    <xf numFmtId="0" fontId="28" fillId="7" borderId="47" xfId="0" applyFont="1" applyFill="1" applyBorder="1" applyAlignment="1" applyProtection="1">
      <alignment horizontal="center" vertical="center" wrapText="1"/>
      <protection hidden="1"/>
    </xf>
    <xf numFmtId="0" fontId="28" fillId="7" borderId="49" xfId="0" applyFont="1" applyFill="1" applyBorder="1" applyAlignment="1" applyProtection="1">
      <alignment horizontal="center" vertical="center" wrapText="1"/>
      <protection hidden="1"/>
    </xf>
    <xf numFmtId="0" fontId="13" fillId="7" borderId="9" xfId="0" applyFont="1" applyFill="1" applyBorder="1" applyAlignment="1" applyProtection="1">
      <alignment horizontal="center" vertical="center"/>
      <protection hidden="1"/>
    </xf>
    <xf numFmtId="0" fontId="13" fillId="7" borderId="11" xfId="0" applyFont="1" applyFill="1" applyBorder="1" applyAlignment="1" applyProtection="1">
      <alignment horizontal="center" vertical="center"/>
      <protection hidden="1"/>
    </xf>
    <xf numFmtId="0" fontId="13" fillId="7" borderId="0" xfId="0" applyFont="1" applyFill="1" applyBorder="1" applyAlignment="1" applyProtection="1">
      <alignment horizontal="center" vertical="center" wrapText="1"/>
      <protection hidden="1"/>
    </xf>
    <xf numFmtId="0" fontId="13" fillId="7" borderId="12" xfId="0" applyFont="1" applyFill="1" applyBorder="1" applyAlignment="1" applyProtection="1">
      <alignment horizontal="center" vertical="center" wrapText="1"/>
      <protection hidden="1"/>
    </xf>
    <xf numFmtId="4" fontId="13" fillId="7" borderId="10" xfId="0" applyNumberFormat="1" applyFont="1" applyFill="1" applyBorder="1" applyAlignment="1" applyProtection="1">
      <alignment horizontal="center" vertical="center"/>
      <protection hidden="1"/>
    </xf>
    <xf numFmtId="0" fontId="0" fillId="7" borderId="48" xfId="0" applyFont="1" applyFill="1" applyBorder="1" applyAlignment="1" applyProtection="1">
      <alignment horizontal="left"/>
      <protection hidden="1"/>
    </xf>
    <xf numFmtId="0" fontId="0" fillId="7" borderId="47" xfId="0" applyFont="1" applyFill="1" applyBorder="1" applyAlignment="1" applyProtection="1">
      <alignment horizontal="center"/>
      <protection hidden="1"/>
    </xf>
    <xf numFmtId="3" fontId="0" fillId="7" borderId="49" xfId="0" applyNumberFormat="1" applyFont="1" applyFill="1" applyBorder="1" applyAlignment="1" applyProtection="1">
      <alignment horizontal="center"/>
      <protection hidden="1"/>
    </xf>
    <xf numFmtId="0" fontId="1" fillId="8" borderId="0" xfId="1" applyFont="1" applyFill="1" applyBorder="1" applyAlignment="1" applyProtection="1">
      <alignment horizontal="left" vertical="center" wrapText="1"/>
      <protection hidden="1"/>
    </xf>
    <xf numFmtId="0" fontId="11" fillId="8" borderId="0" xfId="1" applyFont="1" applyFill="1" applyBorder="1" applyAlignment="1" applyProtection="1">
      <alignment horizontal="left" vertical="center" wrapText="1"/>
      <protection hidden="1"/>
    </xf>
    <xf numFmtId="0" fontId="1" fillId="8" borderId="0" xfId="1" applyFont="1" applyFill="1" applyBorder="1" applyAlignment="1" applyProtection="1">
      <alignment horizontal="right" vertical="center" wrapText="1" indent="3"/>
      <protection hidden="1"/>
    </xf>
    <xf numFmtId="0" fontId="1" fillId="8" borderId="0" xfId="1" applyFont="1" applyFill="1" applyBorder="1" applyAlignment="1" applyProtection="1">
      <alignment horizontal="left" vertical="center" wrapText="1"/>
      <protection hidden="1"/>
    </xf>
    <xf numFmtId="0" fontId="2" fillId="3" borderId="0" xfId="1" applyFont="1" applyFill="1" applyBorder="1" applyAlignment="1" applyProtection="1">
      <alignment horizontal="center" vertical="center" wrapText="1"/>
    </xf>
    <xf numFmtId="0" fontId="4" fillId="0" borderId="0" xfId="1" quotePrefix="1" applyFont="1" applyBorder="1" applyAlignment="1" applyProtection="1">
      <alignment horizontal="center"/>
    </xf>
    <xf numFmtId="0" fontId="5" fillId="3" borderId="0" xfId="1" applyFont="1" applyFill="1" applyBorder="1" applyAlignment="1" applyProtection="1">
      <alignment horizontal="center" vertical="center"/>
    </xf>
    <xf numFmtId="0" fontId="15" fillId="4" borderId="0" xfId="2" applyFont="1" applyFill="1" applyBorder="1" applyAlignment="1" applyProtection="1">
      <alignment horizontal="center" vertical="center"/>
    </xf>
    <xf numFmtId="0" fontId="12" fillId="8" borderId="0" xfId="1" applyFont="1" applyFill="1" applyBorder="1" applyAlignment="1" applyProtection="1">
      <alignment horizontal="left" vertical="center" wrapText="1"/>
      <protection hidden="1"/>
    </xf>
    <xf numFmtId="2" fontId="23" fillId="12" borderId="14" xfId="0" applyNumberFormat="1" applyFont="1" applyFill="1" applyBorder="1" applyAlignment="1" applyProtection="1">
      <alignment horizontal="center" vertical="center"/>
      <protection hidden="1"/>
    </xf>
    <xf numFmtId="2" fontId="23" fillId="12" borderId="15" xfId="0" applyNumberFormat="1" applyFont="1" applyFill="1" applyBorder="1" applyAlignment="1" applyProtection="1">
      <alignment horizontal="center" vertical="center"/>
      <protection hidden="1"/>
    </xf>
    <xf numFmtId="165" fontId="0" fillId="10" borderId="16" xfId="0" applyNumberFormat="1" applyFont="1" applyFill="1" applyBorder="1" applyAlignment="1" applyProtection="1">
      <alignment horizontal="center" vertical="center"/>
      <protection hidden="1"/>
    </xf>
    <xf numFmtId="3" fontId="27" fillId="10" borderId="16" xfId="0" applyNumberFormat="1" applyFont="1" applyFill="1" applyBorder="1" applyAlignment="1" applyProtection="1">
      <alignment horizontal="right" vertical="center" indent="7"/>
      <protection hidden="1"/>
    </xf>
    <xf numFmtId="3" fontId="13" fillId="10" borderId="16" xfId="0" applyNumberFormat="1" applyFont="1" applyFill="1" applyBorder="1" applyAlignment="1" applyProtection="1">
      <alignment horizontal="right" vertical="center" indent="7"/>
      <protection hidden="1"/>
    </xf>
    <xf numFmtId="0" fontId="13" fillId="12" borderId="11" xfId="0" applyFont="1" applyFill="1" applyBorder="1" applyAlignment="1" applyProtection="1">
      <alignment horizontal="left" vertical="center"/>
      <protection hidden="1"/>
    </xf>
    <xf numFmtId="0" fontId="13" fillId="12" borderId="0" xfId="0" applyFont="1" applyFill="1" applyBorder="1" applyAlignment="1" applyProtection="1">
      <alignment horizontal="left" vertical="center"/>
      <protection hidden="1"/>
    </xf>
    <xf numFmtId="166" fontId="5" fillId="12" borderId="18" xfId="0" applyNumberFormat="1" applyFont="1" applyFill="1" applyBorder="1" applyAlignment="1" applyProtection="1">
      <alignment horizontal="center" vertical="center"/>
      <protection hidden="1"/>
    </xf>
    <xf numFmtId="166" fontId="5" fillId="12" borderId="19" xfId="0" applyNumberFormat="1" applyFont="1" applyFill="1" applyBorder="1" applyAlignment="1" applyProtection="1">
      <alignment horizontal="center" vertical="center"/>
      <protection hidden="1"/>
    </xf>
    <xf numFmtId="3" fontId="0" fillId="10" borderId="16" xfId="0" applyNumberFormat="1" applyFont="1" applyFill="1" applyBorder="1" applyAlignment="1" applyProtection="1">
      <alignment horizontal="center" vertical="center"/>
      <protection hidden="1"/>
    </xf>
    <xf numFmtId="3" fontId="0" fillId="10" borderId="17" xfId="0" applyNumberFormat="1" applyFont="1" applyFill="1" applyBorder="1" applyAlignment="1" applyProtection="1">
      <alignment horizontal="center" vertical="center"/>
      <protection hidden="1"/>
    </xf>
    <xf numFmtId="3" fontId="0" fillId="10" borderId="16" xfId="0" applyNumberFormat="1" applyFont="1" applyFill="1" applyBorder="1" applyAlignment="1" applyProtection="1">
      <alignment horizontal="right" vertical="center" indent="7"/>
      <protection hidden="1"/>
    </xf>
    <xf numFmtId="4" fontId="0" fillId="10" borderId="56" xfId="0" applyNumberFormat="1" applyFont="1" applyFill="1" applyBorder="1" applyAlignment="1" applyProtection="1">
      <alignment horizontal="right" vertical="center" indent="7"/>
      <protection hidden="1"/>
    </xf>
    <xf numFmtId="4" fontId="0" fillId="10" borderId="24" xfId="0" applyNumberFormat="1" applyFont="1" applyFill="1" applyBorder="1" applyAlignment="1" applyProtection="1">
      <alignment horizontal="right" vertical="center" indent="7"/>
      <protection hidden="1"/>
    </xf>
    <xf numFmtId="4" fontId="0" fillId="10" borderId="63" xfId="0" applyNumberFormat="1" applyFont="1" applyFill="1" applyBorder="1" applyAlignment="1" applyProtection="1">
      <alignment horizontal="right" vertical="center" indent="7"/>
      <protection hidden="1"/>
    </xf>
    <xf numFmtId="0" fontId="14" fillId="9" borderId="1" xfId="1" applyFont="1" applyFill="1" applyBorder="1" applyAlignment="1" applyProtection="1">
      <alignment horizontal="center" vertical="center" wrapText="1"/>
      <protection hidden="1"/>
    </xf>
    <xf numFmtId="0" fontId="14" fillId="9" borderId="2" xfId="1" applyFont="1" applyFill="1" applyBorder="1" applyAlignment="1" applyProtection="1">
      <alignment horizontal="center" vertical="center" wrapText="1"/>
      <protection hidden="1"/>
    </xf>
    <xf numFmtId="165" fontId="13" fillId="10" borderId="16" xfId="0" applyNumberFormat="1" applyFont="1" applyFill="1" applyBorder="1" applyAlignment="1" applyProtection="1">
      <alignment horizontal="center" vertical="center"/>
      <protection hidden="1"/>
    </xf>
    <xf numFmtId="3" fontId="13" fillId="10" borderId="16" xfId="0" applyNumberFormat="1" applyFont="1" applyFill="1" applyBorder="1" applyAlignment="1" applyProtection="1">
      <alignment horizontal="center" vertical="center"/>
      <protection hidden="1"/>
    </xf>
    <xf numFmtId="3" fontId="13" fillId="10" borderId="17" xfId="0" applyNumberFormat="1" applyFont="1" applyFill="1" applyBorder="1" applyAlignment="1" applyProtection="1">
      <alignment horizontal="center" vertical="center"/>
      <protection hidden="1"/>
    </xf>
    <xf numFmtId="0" fontId="13" fillId="12" borderId="9" xfId="0" applyFont="1" applyFill="1" applyBorder="1" applyAlignment="1" applyProtection="1">
      <alignment horizontal="center" vertical="center"/>
      <protection hidden="1"/>
    </xf>
    <xf numFmtId="0" fontId="13" fillId="12" borderId="10" xfId="0" applyFont="1" applyFill="1" applyBorder="1" applyAlignment="1" applyProtection="1">
      <alignment horizontal="center" vertical="center"/>
      <protection hidden="1"/>
    </xf>
    <xf numFmtId="2" fontId="29" fillId="14" borderId="20" xfId="1" applyNumberFormat="1" applyFont="1" applyFill="1" applyBorder="1" applyAlignment="1" applyProtection="1">
      <alignment horizontal="left" vertical="center" wrapText="1" indent="7"/>
      <protection hidden="1"/>
    </xf>
    <xf numFmtId="2" fontId="29" fillId="14" borderId="16" xfId="1" applyNumberFormat="1" applyFont="1" applyFill="1" applyBorder="1" applyAlignment="1" applyProtection="1">
      <alignment horizontal="left" vertical="center" wrapText="1" indent="7"/>
      <protection hidden="1"/>
    </xf>
    <xf numFmtId="2" fontId="29" fillId="14" borderId="54" xfId="1" applyNumberFormat="1" applyFont="1" applyFill="1" applyBorder="1" applyAlignment="1" applyProtection="1">
      <alignment horizontal="left" vertical="center" wrapText="1" indent="7"/>
      <protection hidden="1"/>
    </xf>
    <xf numFmtId="2" fontId="29" fillId="14" borderId="55" xfId="1" applyNumberFormat="1" applyFont="1" applyFill="1" applyBorder="1" applyAlignment="1" applyProtection="1">
      <alignment horizontal="left" vertical="center" wrapText="1" indent="7"/>
      <protection hidden="1"/>
    </xf>
    <xf numFmtId="49" fontId="29" fillId="11" borderId="16" xfId="0" applyNumberFormat="1" applyFont="1" applyFill="1" applyBorder="1" applyAlignment="1" applyProtection="1">
      <alignment horizontal="left" vertical="center" indent="4"/>
      <protection locked="0" hidden="1"/>
    </xf>
    <xf numFmtId="49" fontId="29" fillId="11" borderId="17" xfId="0" applyNumberFormat="1" applyFont="1" applyFill="1" applyBorder="1" applyAlignment="1" applyProtection="1">
      <alignment horizontal="left" vertical="center" indent="4"/>
      <protection locked="0" hidden="1"/>
    </xf>
    <xf numFmtId="4" fontId="29" fillId="11" borderId="55" xfId="0" applyNumberFormat="1" applyFont="1" applyFill="1" applyBorder="1" applyAlignment="1" applyProtection="1">
      <alignment horizontal="left" vertical="center" indent="4"/>
      <protection locked="0" hidden="1"/>
    </xf>
    <xf numFmtId="4" fontId="29" fillId="11" borderId="40" xfId="0" applyNumberFormat="1" applyFont="1" applyFill="1" applyBorder="1" applyAlignment="1" applyProtection="1">
      <alignment horizontal="left" vertical="center" indent="4"/>
      <protection locked="0" hidden="1"/>
    </xf>
    <xf numFmtId="168" fontId="29" fillId="11" borderId="56" xfId="0" applyNumberFormat="1" applyFont="1" applyFill="1" applyBorder="1" applyAlignment="1" applyProtection="1">
      <alignment horizontal="left" vertical="center" indent="4"/>
      <protection locked="0" hidden="1"/>
    </xf>
    <xf numFmtId="168" fontId="29" fillId="11" borderId="24" xfId="0" applyNumberFormat="1" applyFont="1" applyFill="1" applyBorder="1" applyAlignment="1" applyProtection="1">
      <alignment horizontal="left" vertical="center" indent="4"/>
      <protection locked="0" hidden="1"/>
    </xf>
    <xf numFmtId="168" fontId="29" fillId="11" borderId="25" xfId="0" applyNumberFormat="1" applyFont="1" applyFill="1" applyBorder="1" applyAlignment="1" applyProtection="1">
      <alignment horizontal="left" vertical="center" indent="4"/>
      <protection locked="0" hidden="1"/>
    </xf>
    <xf numFmtId="1" fontId="4" fillId="15" borderId="30" xfId="1" applyNumberFormat="1" applyFont="1" applyFill="1" applyBorder="1" applyAlignment="1" applyProtection="1">
      <alignment horizontal="center" vertical="center" wrapText="1"/>
      <protection hidden="1"/>
    </xf>
    <xf numFmtId="0" fontId="4" fillId="15" borderId="30" xfId="1" applyFont="1" applyFill="1" applyBorder="1" applyAlignment="1" applyProtection="1">
      <alignment horizontal="center" vertical="center" wrapText="1"/>
      <protection hidden="1"/>
    </xf>
    <xf numFmtId="2" fontId="4" fillId="14" borderId="27" xfId="1" applyNumberFormat="1" applyFont="1" applyFill="1" applyBorder="1" applyAlignment="1" applyProtection="1">
      <alignment horizontal="center" vertical="center" wrapText="1"/>
      <protection hidden="1"/>
    </xf>
    <xf numFmtId="2" fontId="4" fillId="14" borderId="28" xfId="1" applyNumberFormat="1" applyFont="1" applyFill="1" applyBorder="1" applyAlignment="1" applyProtection="1">
      <alignment horizontal="center" vertical="center" wrapText="1"/>
      <protection hidden="1"/>
    </xf>
    <xf numFmtId="4" fontId="29" fillId="11" borderId="57" xfId="0" applyNumberFormat="1" applyFont="1" applyFill="1" applyBorder="1" applyAlignment="1" applyProtection="1">
      <alignment horizontal="left" vertical="center" indent="4"/>
      <protection locked="0" hidden="1"/>
    </xf>
    <xf numFmtId="4" fontId="29" fillId="11" borderId="58" xfId="0" applyNumberFormat="1" applyFont="1" applyFill="1" applyBorder="1" applyAlignment="1" applyProtection="1">
      <alignment horizontal="left" vertical="center" indent="4"/>
      <protection locked="0" hidden="1"/>
    </xf>
    <xf numFmtId="4" fontId="29" fillId="11" borderId="56" xfId="0" applyNumberFormat="1" applyFont="1" applyFill="1" applyBorder="1" applyAlignment="1" applyProtection="1">
      <alignment horizontal="left" vertical="center" indent="4"/>
      <protection locked="0" hidden="1"/>
    </xf>
    <xf numFmtId="4" fontId="29" fillId="11" borderId="24" xfId="0" applyNumberFormat="1" applyFont="1" applyFill="1" applyBorder="1" applyAlignment="1" applyProtection="1">
      <alignment horizontal="left" vertical="center" indent="4"/>
      <protection locked="0" hidden="1"/>
    </xf>
    <xf numFmtId="4" fontId="29" fillId="11" borderId="25" xfId="0" applyNumberFormat="1" applyFont="1" applyFill="1" applyBorder="1" applyAlignment="1" applyProtection="1">
      <alignment horizontal="left" vertical="center" indent="4"/>
      <protection locked="0" hidden="1"/>
    </xf>
    <xf numFmtId="4" fontId="29" fillId="11" borderId="16" xfId="0" applyNumberFormat="1" applyFont="1" applyFill="1" applyBorder="1" applyAlignment="1" applyProtection="1">
      <alignment horizontal="left" vertical="center" indent="4"/>
      <protection locked="0" hidden="1"/>
    </xf>
    <xf numFmtId="4" fontId="29" fillId="11" borderId="17" xfId="0" applyNumberFormat="1" applyFont="1" applyFill="1" applyBorder="1" applyAlignment="1" applyProtection="1">
      <alignment horizontal="left" vertical="center" indent="4"/>
      <protection locked="0" hidden="1"/>
    </xf>
    <xf numFmtId="2" fontId="4" fillId="14" borderId="53" xfId="1" applyNumberFormat="1" applyFont="1" applyFill="1" applyBorder="1" applyAlignment="1" applyProtection="1">
      <alignment horizontal="left" vertical="center" wrapText="1"/>
      <protection hidden="1"/>
    </xf>
    <xf numFmtId="2" fontId="4" fillId="14" borderId="57" xfId="1" applyNumberFormat="1" applyFont="1" applyFill="1" applyBorder="1" applyAlignment="1" applyProtection="1">
      <alignment horizontal="left" vertical="center" wrapText="1"/>
      <protection hidden="1"/>
    </xf>
    <xf numFmtId="2" fontId="4" fillId="14" borderId="20" xfId="1" applyNumberFormat="1" applyFont="1" applyFill="1" applyBorder="1" applyAlignment="1" applyProtection="1">
      <alignment horizontal="left" vertical="center" wrapText="1"/>
      <protection hidden="1"/>
    </xf>
    <xf numFmtId="2" fontId="4" fillId="14" borderId="16" xfId="1" applyNumberFormat="1" applyFont="1" applyFill="1" applyBorder="1" applyAlignment="1" applyProtection="1">
      <alignment horizontal="left" vertical="center" wrapText="1"/>
      <protection hidden="1"/>
    </xf>
    <xf numFmtId="0" fontId="4" fillId="15" borderId="31" xfId="1" applyFont="1" applyFill="1" applyBorder="1" applyAlignment="1" applyProtection="1">
      <alignment horizontal="center" vertical="center" wrapText="1"/>
      <protection hidden="1"/>
    </xf>
    <xf numFmtId="2" fontId="4" fillId="14" borderId="26" xfId="1" applyNumberFormat="1" applyFont="1" applyFill="1" applyBorder="1" applyAlignment="1" applyProtection="1">
      <alignment horizontal="center" vertical="center" wrapText="1"/>
      <protection hidden="1"/>
    </xf>
    <xf numFmtId="1" fontId="4" fillId="11" borderId="29" xfId="0" applyNumberFormat="1" applyFont="1" applyFill="1" applyBorder="1" applyAlignment="1" applyProtection="1">
      <alignment horizontal="center" vertical="center"/>
      <protection locked="0" hidden="1"/>
    </xf>
    <xf numFmtId="1" fontId="4" fillId="11" borderId="30" xfId="0" applyNumberFormat="1" applyFont="1" applyFill="1" applyBorder="1" applyAlignment="1" applyProtection="1">
      <alignment horizontal="center" vertical="center"/>
      <protection locked="0" hidden="1"/>
    </xf>
    <xf numFmtId="0" fontId="13" fillId="7" borderId="37" xfId="0" applyFont="1" applyFill="1" applyBorder="1" applyAlignment="1" applyProtection="1">
      <alignment horizontal="left" vertical="top" wrapText="1"/>
      <protection hidden="1"/>
    </xf>
    <xf numFmtId="0" fontId="13" fillId="7" borderId="38" xfId="0" applyFont="1" applyFill="1" applyBorder="1" applyAlignment="1" applyProtection="1">
      <alignment horizontal="left" vertical="top"/>
      <protection hidden="1"/>
    </xf>
    <xf numFmtId="0" fontId="13" fillId="7" borderId="39" xfId="0" applyFont="1" applyFill="1" applyBorder="1" applyAlignment="1" applyProtection="1">
      <alignment horizontal="left" vertical="top"/>
      <protection hidden="1"/>
    </xf>
    <xf numFmtId="0" fontId="15" fillId="5" borderId="0" xfId="2" applyFont="1" applyFill="1" applyBorder="1" applyAlignment="1" applyProtection="1">
      <alignment horizontal="center" vertical="center"/>
      <protection hidden="1"/>
    </xf>
    <xf numFmtId="0" fontId="18" fillId="2" borderId="9" xfId="0" applyFont="1" applyFill="1" applyBorder="1" applyAlignment="1" applyProtection="1">
      <alignment horizontal="left" vertical="center" wrapText="1"/>
      <protection hidden="1"/>
    </xf>
    <xf numFmtId="168" fontId="4" fillId="14" borderId="72" xfId="0" applyNumberFormat="1" applyFont="1" applyFill="1" applyBorder="1" applyAlignment="1" applyProtection="1">
      <alignment horizontal="center" vertical="center"/>
      <protection hidden="1"/>
    </xf>
    <xf numFmtId="168" fontId="4" fillId="14" borderId="39" xfId="0" applyNumberFormat="1" applyFont="1" applyFill="1" applyBorder="1" applyAlignment="1" applyProtection="1">
      <alignment horizontal="center" vertical="center"/>
      <protection hidden="1"/>
    </xf>
    <xf numFmtId="0" fontId="15" fillId="5" borderId="0" xfId="2" applyFont="1" applyFill="1" applyBorder="1" applyAlignment="1" applyProtection="1">
      <alignment horizontal="center" vertical="center"/>
    </xf>
    <xf numFmtId="4" fontId="13" fillId="7" borderId="24" xfId="0" applyNumberFormat="1" applyFont="1" applyFill="1" applyBorder="1" applyAlignment="1" applyProtection="1">
      <alignment horizontal="center" vertical="center" wrapText="1"/>
      <protection hidden="1"/>
    </xf>
    <xf numFmtId="4" fontId="13" fillId="7" borderId="24" xfId="0" applyNumberFormat="1" applyFont="1" applyFill="1" applyBorder="1" applyAlignment="1" applyProtection="1">
      <alignment horizontal="center" vertical="center"/>
      <protection hidden="1"/>
    </xf>
    <xf numFmtId="0" fontId="0" fillId="11" borderId="56" xfId="0" applyFont="1" applyFill="1" applyBorder="1" applyAlignment="1" applyProtection="1">
      <alignment horizontal="left" vertical="top" wrapText="1"/>
      <protection locked="0" hidden="1"/>
    </xf>
    <xf numFmtId="0" fontId="0" fillId="11" borderId="24" xfId="0" applyFont="1" applyFill="1" applyBorder="1" applyAlignment="1" applyProtection="1">
      <alignment horizontal="left" vertical="top" wrapText="1"/>
      <protection locked="0" hidden="1"/>
    </xf>
    <xf numFmtId="0" fontId="18" fillId="2" borderId="0" xfId="0" applyFont="1" applyFill="1" applyBorder="1" applyAlignment="1" applyProtection="1">
      <alignment horizontal="left" vertical="center" wrapText="1"/>
      <protection hidden="1"/>
    </xf>
    <xf numFmtId="0" fontId="0" fillId="11" borderId="65" xfId="0" applyFont="1" applyFill="1" applyBorder="1" applyAlignment="1" applyProtection="1">
      <alignment horizontal="center" vertical="top" wrapText="1"/>
      <protection locked="0" hidden="1"/>
    </xf>
    <xf numFmtId="0" fontId="0" fillId="11" borderId="14" xfId="0" applyFont="1" applyFill="1" applyBorder="1" applyAlignment="1" applyProtection="1">
      <alignment horizontal="center" vertical="top" wrapText="1"/>
      <protection locked="0" hidden="1"/>
    </xf>
    <xf numFmtId="0" fontId="0" fillId="11" borderId="15" xfId="0" applyFont="1" applyFill="1" applyBorder="1" applyAlignment="1" applyProtection="1">
      <alignment horizontal="center" vertical="top" wrapText="1"/>
      <protection locked="0" hidden="1"/>
    </xf>
    <xf numFmtId="0" fontId="22" fillId="12" borderId="26" xfId="0" applyFont="1" applyFill="1" applyBorder="1" applyAlignment="1" applyProtection="1">
      <alignment horizontal="center" vertical="center"/>
      <protection hidden="1"/>
    </xf>
    <xf numFmtId="0" fontId="22" fillId="12" borderId="27" xfId="0" applyFont="1" applyFill="1" applyBorder="1" applyAlignment="1" applyProtection="1">
      <alignment horizontal="center" vertical="center"/>
      <protection hidden="1"/>
    </xf>
    <xf numFmtId="0" fontId="22" fillId="12" borderId="28" xfId="0" applyFont="1" applyFill="1" applyBorder="1" applyAlignment="1" applyProtection="1">
      <alignment horizontal="center" vertical="center"/>
      <protection hidden="1"/>
    </xf>
    <xf numFmtId="0" fontId="22" fillId="12" borderId="23" xfId="0" applyFont="1" applyFill="1" applyBorder="1" applyAlignment="1" applyProtection="1">
      <alignment horizontal="center" vertical="center"/>
      <protection hidden="1"/>
    </xf>
    <xf numFmtId="0" fontId="22" fillId="12" borderId="24" xfId="0" applyFont="1" applyFill="1" applyBorder="1" applyAlignment="1" applyProtection="1">
      <alignment horizontal="center" vertical="center"/>
      <protection hidden="1"/>
    </xf>
    <xf numFmtId="0" fontId="22" fillId="12" borderId="25" xfId="0" applyFont="1" applyFill="1" applyBorder="1" applyAlignment="1" applyProtection="1">
      <alignment horizontal="center" vertical="center"/>
      <protection hidden="1"/>
    </xf>
    <xf numFmtId="0" fontId="0" fillId="11" borderId="8" xfId="0" applyFont="1" applyFill="1" applyBorder="1" applyAlignment="1" applyProtection="1">
      <alignment horizontal="left" vertical="top"/>
      <protection locked="0" hidden="1"/>
    </xf>
    <xf numFmtId="0" fontId="0" fillId="11" borderId="9" xfId="0" applyFont="1" applyFill="1" applyBorder="1" applyAlignment="1" applyProtection="1">
      <alignment horizontal="left" vertical="top"/>
      <protection locked="0" hidden="1"/>
    </xf>
    <xf numFmtId="0" fontId="0" fillId="11" borderId="10" xfId="0" applyFont="1" applyFill="1" applyBorder="1" applyAlignment="1" applyProtection="1">
      <alignment horizontal="left" vertical="top"/>
      <protection locked="0" hidden="1"/>
    </xf>
    <xf numFmtId="0" fontId="0" fillId="11" borderId="11" xfId="0" applyFont="1" applyFill="1" applyBorder="1" applyAlignment="1" applyProtection="1">
      <alignment horizontal="left" vertical="top"/>
      <protection locked="0" hidden="1"/>
    </xf>
    <xf numFmtId="0" fontId="0" fillId="11" borderId="0" xfId="0" applyFont="1" applyFill="1" applyBorder="1" applyAlignment="1" applyProtection="1">
      <alignment horizontal="left" vertical="top"/>
      <protection locked="0" hidden="1"/>
    </xf>
    <xf numFmtId="0" fontId="0" fillId="11" borderId="12" xfId="0" applyFont="1" applyFill="1" applyBorder="1" applyAlignment="1" applyProtection="1">
      <alignment horizontal="left" vertical="top"/>
      <protection locked="0" hidden="1"/>
    </xf>
    <xf numFmtId="0" fontId="0" fillId="11" borderId="13" xfId="0" applyFont="1" applyFill="1" applyBorder="1" applyAlignment="1" applyProtection="1">
      <alignment horizontal="left" vertical="top"/>
      <protection locked="0" hidden="1"/>
    </xf>
    <xf numFmtId="0" fontId="0" fillId="11" borderId="14" xfId="0" applyFont="1" applyFill="1" applyBorder="1" applyAlignment="1" applyProtection="1">
      <alignment horizontal="left" vertical="top"/>
      <protection locked="0" hidden="1"/>
    </xf>
    <xf numFmtId="0" fontId="0" fillId="11" borderId="15" xfId="0" applyFont="1" applyFill="1" applyBorder="1" applyAlignment="1" applyProtection="1">
      <alignment horizontal="left" vertical="top"/>
      <protection locked="0" hidden="1"/>
    </xf>
    <xf numFmtId="0" fontId="13" fillId="7" borderId="37" xfId="0" applyFont="1" applyFill="1" applyBorder="1" applyAlignment="1" applyProtection="1">
      <alignment horizontal="left" vertical="center" wrapText="1"/>
      <protection hidden="1"/>
    </xf>
    <xf numFmtId="0" fontId="13" fillId="7" borderId="38" xfId="0" applyFont="1" applyFill="1" applyBorder="1" applyAlignment="1" applyProtection="1">
      <alignment horizontal="left" vertical="center"/>
      <protection hidden="1"/>
    </xf>
    <xf numFmtId="0" fontId="13" fillId="7" borderId="39" xfId="0" applyFont="1" applyFill="1" applyBorder="1" applyAlignment="1" applyProtection="1">
      <alignment horizontal="left" vertical="center"/>
      <protection hidden="1"/>
    </xf>
    <xf numFmtId="0" fontId="22" fillId="10" borderId="68" xfId="0" applyFont="1" applyFill="1" applyBorder="1" applyAlignment="1">
      <alignment horizontal="center" vertical="center"/>
    </xf>
    <xf numFmtId="0" fontId="22" fillId="10" borderId="69" xfId="0" applyFont="1" applyFill="1" applyBorder="1" applyAlignment="1">
      <alignment horizontal="center" vertical="center"/>
    </xf>
  </cellXfs>
  <cellStyles count="10">
    <cellStyle name="Komma 2" xfId="4"/>
    <cellStyle name="Link" xfId="2" builtinId="8"/>
    <cellStyle name="Prozent 2" xfId="3"/>
    <cellStyle name="Standard" xfId="0" builtinId="0"/>
    <cellStyle name="Standard 2" xfId="1"/>
    <cellStyle name="Standard 3" xfId="5"/>
    <cellStyle name="Standard 3 2" xfId="7"/>
    <cellStyle name="Standard 3 2 2" xfId="9"/>
    <cellStyle name="Standard 4" xfId="8"/>
    <cellStyle name="Stil 1" xfId="6"/>
  </cellStyles>
  <dxfs count="3">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89C1"/>
      <color rgb="FFB7EAFF"/>
      <color rgb="FFFFFFC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0</xdr:row>
      <xdr:rowOff>0</xdr:rowOff>
    </xdr:from>
    <xdr:to>
      <xdr:col>9</xdr:col>
      <xdr:colOff>19050</xdr:colOff>
      <xdr:row>8</xdr:row>
      <xdr:rowOff>142948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69"/>
        <a:stretch/>
      </xdr:blipFill>
      <xdr:spPr>
        <a:xfrm>
          <a:off x="304799" y="0"/>
          <a:ext cx="6191251" cy="14383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266700</xdr:colOff>
      <xdr:row>1</xdr:row>
      <xdr:rowOff>152400</xdr:rowOff>
    </xdr:from>
    <xdr:to>
      <xdr:col>2</xdr:col>
      <xdr:colOff>242636</xdr:colOff>
      <xdr:row>1</xdr:row>
      <xdr:rowOff>581025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342900"/>
          <a:ext cx="1728536"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123825</xdr:rowOff>
    </xdr:from>
    <xdr:to>
      <xdr:col>3</xdr:col>
      <xdr:colOff>361169</xdr:colOff>
      <xdr:row>1</xdr:row>
      <xdr:rowOff>552450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314325"/>
          <a:ext cx="1732769"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xdr:row>
      <xdr:rowOff>133350</xdr:rowOff>
    </xdr:from>
    <xdr:to>
      <xdr:col>3</xdr:col>
      <xdr:colOff>389744</xdr:colOff>
      <xdr:row>1</xdr:row>
      <xdr:rowOff>561975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323850"/>
          <a:ext cx="1732769"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xdr:row>
      <xdr:rowOff>123825</xdr:rowOff>
    </xdr:from>
    <xdr:to>
      <xdr:col>1</xdr:col>
      <xdr:colOff>1847069</xdr:colOff>
      <xdr:row>1</xdr:row>
      <xdr:rowOff>552450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314325"/>
          <a:ext cx="1732769"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133350</xdr:rowOff>
    </xdr:from>
    <xdr:to>
      <xdr:col>1</xdr:col>
      <xdr:colOff>1808969</xdr:colOff>
      <xdr:row>1</xdr:row>
      <xdr:rowOff>561975</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323850"/>
          <a:ext cx="1732769" cy="428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1</xdr:row>
      <xdr:rowOff>123825</xdr:rowOff>
    </xdr:from>
    <xdr:to>
      <xdr:col>1</xdr:col>
      <xdr:colOff>1875644</xdr:colOff>
      <xdr:row>1</xdr:row>
      <xdr:rowOff>552450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314325"/>
          <a:ext cx="1732769" cy="428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276225</xdr:colOff>
      <xdr:row>1</xdr:row>
      <xdr:rowOff>133350</xdr:rowOff>
    </xdr:from>
    <xdr:to>
      <xdr:col>1</xdr:col>
      <xdr:colOff>2008994</xdr:colOff>
      <xdr:row>1</xdr:row>
      <xdr:rowOff>561975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323850"/>
          <a:ext cx="1732769" cy="428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1</xdr:row>
      <xdr:rowOff>152400</xdr:rowOff>
    </xdr:from>
    <xdr:to>
      <xdr:col>1</xdr:col>
      <xdr:colOff>1856594</xdr:colOff>
      <xdr:row>1</xdr:row>
      <xdr:rowOff>581025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342900"/>
          <a:ext cx="1732769" cy="428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1</xdr:row>
      <xdr:rowOff>152400</xdr:rowOff>
    </xdr:from>
    <xdr:to>
      <xdr:col>1</xdr:col>
      <xdr:colOff>1856594</xdr:colOff>
      <xdr:row>1</xdr:row>
      <xdr:rowOff>581025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342900"/>
          <a:ext cx="1732769" cy="4286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G34"/>
  <sheetViews>
    <sheetView showGridLines="0" showRowColHeaders="0" tabSelected="1" zoomScaleNormal="100" workbookViewId="0">
      <selection activeCell="Q14" sqref="Q14"/>
    </sheetView>
  </sheetViews>
  <sheetFormatPr baseColWidth="10" defaultColWidth="8.88671875" defaultRowHeight="12.75" x14ac:dyDescent="0.2"/>
  <cols>
    <col min="1" max="1" width="3.5546875" style="123" customWidth="1"/>
    <col min="2" max="2" width="10.33203125" style="123" customWidth="1"/>
    <col min="3" max="3" width="9" style="123" customWidth="1"/>
    <col min="4" max="4" width="9.88671875" style="123" customWidth="1"/>
    <col min="5" max="5" width="4.88671875" style="123" customWidth="1"/>
    <col min="6" max="6" width="5.5546875" style="123" customWidth="1"/>
    <col min="7" max="7" width="8.88671875" style="123"/>
    <col min="8" max="8" width="11.109375" style="123" customWidth="1"/>
    <col min="9" max="9" width="12.33203125" style="123" customWidth="1"/>
    <col min="10" max="10" width="2.88671875" style="123" customWidth="1"/>
    <col min="11" max="12" width="8.88671875" style="123"/>
    <col min="13" max="13" width="39.21875" style="123" customWidth="1"/>
    <col min="14" max="32" width="8.88671875" style="123"/>
    <col min="33" max="33" width="8.88671875" style="125"/>
    <col min="34" max="16384" width="8.88671875" style="123"/>
  </cols>
  <sheetData>
    <row r="1" spans="1:28" x14ac:dyDescent="0.2">
      <c r="B1" s="124"/>
      <c r="C1" s="124"/>
      <c r="D1" s="124"/>
      <c r="E1" s="124"/>
      <c r="F1" s="124"/>
      <c r="G1" s="124"/>
      <c r="H1" s="124"/>
      <c r="I1" s="124"/>
      <c r="J1" s="1"/>
      <c r="K1" s="1"/>
    </row>
    <row r="2" spans="1:28" x14ac:dyDescent="0.2">
      <c r="B2" s="124"/>
      <c r="C2" s="124"/>
      <c r="D2" s="124"/>
      <c r="E2" s="124"/>
      <c r="F2" s="124"/>
      <c r="G2" s="124"/>
      <c r="H2" s="124"/>
      <c r="I2" s="124"/>
      <c r="J2" s="1"/>
      <c r="K2" s="1"/>
    </row>
    <row r="3" spans="1:28" x14ac:dyDescent="0.2">
      <c r="B3" s="124"/>
      <c r="C3" s="124"/>
      <c r="D3" s="124"/>
      <c r="E3" s="124"/>
      <c r="F3" s="124"/>
      <c r="G3" s="124"/>
      <c r="H3" s="124"/>
      <c r="I3" s="124"/>
      <c r="J3" s="1"/>
      <c r="K3" s="1"/>
    </row>
    <row r="4" spans="1:28" x14ac:dyDescent="0.2">
      <c r="B4" s="124"/>
      <c r="C4" s="124"/>
      <c r="D4" s="124"/>
      <c r="E4" s="124"/>
      <c r="F4" s="124"/>
      <c r="G4" s="124"/>
      <c r="H4" s="124"/>
      <c r="I4" s="124"/>
      <c r="J4" s="1"/>
      <c r="K4" s="1"/>
    </row>
    <row r="5" spans="1:28" x14ac:dyDescent="0.2">
      <c r="B5" s="124"/>
      <c r="C5" s="124"/>
      <c r="D5" s="124"/>
      <c r="E5" s="124"/>
      <c r="F5" s="124"/>
      <c r="G5" s="124"/>
      <c r="H5" s="124"/>
      <c r="I5" s="124"/>
      <c r="J5" s="1"/>
      <c r="K5" s="1"/>
    </row>
    <row r="6" spans="1:28" x14ac:dyDescent="0.2">
      <c r="B6" s="124"/>
      <c r="C6" s="124"/>
      <c r="D6" s="124"/>
      <c r="E6" s="124"/>
      <c r="F6" s="124"/>
      <c r="G6" s="124"/>
      <c r="H6" s="124"/>
      <c r="I6" s="124"/>
      <c r="J6" s="1"/>
      <c r="K6" s="1"/>
    </row>
    <row r="7" spans="1:28" x14ac:dyDescent="0.2">
      <c r="B7" s="124"/>
      <c r="C7" s="124"/>
      <c r="D7" s="124"/>
      <c r="E7" s="124"/>
      <c r="F7" s="124"/>
      <c r="G7" s="124"/>
      <c r="H7" s="124"/>
      <c r="I7" s="124"/>
      <c r="J7" s="1"/>
      <c r="K7" s="1"/>
    </row>
    <row r="8" spans="1:28" x14ac:dyDescent="0.2">
      <c r="B8" s="124"/>
      <c r="C8" s="124"/>
      <c r="D8" s="124"/>
      <c r="E8" s="124"/>
      <c r="F8" s="124"/>
      <c r="G8" s="124"/>
      <c r="H8" s="124"/>
      <c r="I8" s="124"/>
      <c r="J8" s="1"/>
      <c r="K8" s="1"/>
    </row>
    <row r="9" spans="1:28" x14ac:dyDescent="0.2">
      <c r="A9" s="124"/>
      <c r="B9" s="124"/>
      <c r="C9" s="124"/>
      <c r="D9" s="124"/>
      <c r="E9" s="124"/>
      <c r="F9" s="124"/>
      <c r="G9" s="124"/>
      <c r="H9" s="124"/>
      <c r="I9" s="124"/>
      <c r="J9" s="1"/>
      <c r="K9" s="1"/>
    </row>
    <row r="10" spans="1:28" ht="16.5" customHeight="1" x14ac:dyDescent="0.2">
      <c r="A10" s="1"/>
      <c r="B10" s="1"/>
      <c r="C10" s="1"/>
      <c r="D10" s="1"/>
      <c r="E10" s="1"/>
      <c r="F10" s="1"/>
      <c r="G10" s="1"/>
      <c r="H10" s="1"/>
      <c r="I10" s="1"/>
      <c r="J10" s="1"/>
      <c r="K10" s="1"/>
    </row>
    <row r="11" spans="1:28" ht="37.5" customHeight="1" x14ac:dyDescent="0.2">
      <c r="B11" s="188" t="s">
        <v>3</v>
      </c>
      <c r="C11" s="188"/>
      <c r="D11" s="188"/>
      <c r="E11" s="188"/>
      <c r="F11" s="188"/>
      <c r="G11" s="188"/>
      <c r="H11" s="188"/>
      <c r="I11" s="188"/>
      <c r="J11" s="2"/>
    </row>
    <row r="12" spans="1:28" ht="29.25" customHeight="1" x14ac:dyDescent="0.25">
      <c r="B12" s="189"/>
      <c r="C12" s="189"/>
      <c r="D12" s="189"/>
      <c r="E12" s="189"/>
      <c r="F12" s="189"/>
      <c r="G12" s="189"/>
      <c r="H12" s="189"/>
      <c r="I12" s="189"/>
      <c r="V12" s="126"/>
      <c r="X12" s="126"/>
      <c r="Z12" s="126"/>
      <c r="AB12" s="126"/>
    </row>
    <row r="13" spans="1:28" ht="27" customHeight="1" x14ac:dyDescent="0.2">
      <c r="A13" s="2"/>
      <c r="B13" s="2"/>
      <c r="C13" s="190" t="s">
        <v>277</v>
      </c>
      <c r="D13" s="190"/>
      <c r="E13" s="190"/>
      <c r="F13" s="190"/>
      <c r="G13" s="190"/>
      <c r="H13" s="190"/>
      <c r="I13" s="2"/>
      <c r="J13" s="2"/>
      <c r="V13" s="125"/>
      <c r="X13" s="125"/>
      <c r="Z13" s="125"/>
      <c r="AB13" s="125"/>
    </row>
    <row r="14" spans="1:28" ht="21.75" customHeight="1" x14ac:dyDescent="0.2">
      <c r="A14" s="124"/>
      <c r="B14" s="3"/>
      <c r="C14" s="3"/>
      <c r="D14" s="3"/>
      <c r="E14" s="3"/>
      <c r="F14" s="3"/>
      <c r="G14" s="3"/>
      <c r="H14" s="3"/>
      <c r="I14" s="3"/>
      <c r="J14" s="124"/>
      <c r="M14" s="125"/>
    </row>
    <row r="15" spans="1:28" ht="56.25" customHeight="1" x14ac:dyDescent="0.2">
      <c r="A15" s="124"/>
      <c r="B15" s="191" t="s">
        <v>35</v>
      </c>
      <c r="C15" s="191"/>
      <c r="D15" s="191"/>
      <c r="E15" s="3"/>
      <c r="F15" s="3"/>
      <c r="J15" s="124"/>
      <c r="M15" s="125"/>
    </row>
    <row r="16" spans="1:28" ht="32.25" customHeight="1" x14ac:dyDescent="0.2">
      <c r="A16" s="3"/>
      <c r="B16" s="3"/>
      <c r="C16" s="3"/>
      <c r="D16" s="3"/>
      <c r="E16" s="3"/>
      <c r="F16" s="3"/>
      <c r="G16" s="3"/>
      <c r="H16" s="3"/>
      <c r="I16" s="3"/>
      <c r="J16" s="3"/>
    </row>
    <row r="17" spans="1:28" ht="23.25" customHeight="1" x14ac:dyDescent="0.2">
      <c r="A17" s="3"/>
      <c r="B17" s="192" t="s">
        <v>4</v>
      </c>
      <c r="C17" s="192"/>
      <c r="D17" s="184" t="s">
        <v>5</v>
      </c>
      <c r="E17" s="184"/>
      <c r="F17" s="184"/>
      <c r="G17" s="184"/>
      <c r="H17" s="184"/>
      <c r="I17" s="184"/>
      <c r="J17" s="3"/>
      <c r="V17" s="126"/>
      <c r="X17" s="126"/>
      <c r="Z17" s="126"/>
      <c r="AB17" s="126"/>
    </row>
    <row r="18" spans="1:28" ht="35.25" customHeight="1" x14ac:dyDescent="0.2">
      <c r="A18" s="3"/>
      <c r="B18" s="186" t="s">
        <v>0</v>
      </c>
      <c r="C18" s="186"/>
      <c r="D18" s="187" t="s">
        <v>2</v>
      </c>
      <c r="E18" s="187"/>
      <c r="F18" s="187"/>
      <c r="G18" s="187"/>
      <c r="H18" s="187"/>
      <c r="I18" s="187"/>
      <c r="J18" s="3"/>
      <c r="V18" s="125"/>
      <c r="X18" s="125"/>
      <c r="Z18" s="125"/>
      <c r="AB18" s="125"/>
    </row>
    <row r="19" spans="1:28" ht="23.25" customHeight="1" x14ac:dyDescent="0.2">
      <c r="A19" s="3"/>
      <c r="B19" s="187"/>
      <c r="C19" s="187"/>
      <c r="D19" s="185" t="s">
        <v>6</v>
      </c>
      <c r="E19" s="184"/>
      <c r="F19" s="184"/>
      <c r="G19" s="184"/>
      <c r="H19" s="184"/>
      <c r="I19" s="184"/>
      <c r="J19" s="3"/>
      <c r="V19" s="126"/>
      <c r="X19" s="126"/>
      <c r="Z19" s="126"/>
      <c r="AB19" s="126"/>
    </row>
    <row r="20" spans="1:28" ht="35.25" customHeight="1" x14ac:dyDescent="0.2">
      <c r="A20" s="3"/>
      <c r="B20" s="186" t="s">
        <v>0</v>
      </c>
      <c r="C20" s="186"/>
      <c r="D20" s="187" t="s">
        <v>7</v>
      </c>
      <c r="E20" s="187"/>
      <c r="F20" s="187"/>
      <c r="G20" s="187"/>
      <c r="H20" s="187"/>
      <c r="I20" s="187"/>
      <c r="J20" s="3"/>
      <c r="V20" s="125"/>
      <c r="X20" s="125"/>
      <c r="Z20" s="125"/>
      <c r="AB20" s="125"/>
    </row>
    <row r="21" spans="1:28" x14ac:dyDescent="0.2">
      <c r="A21" s="4"/>
      <c r="B21" s="4"/>
      <c r="C21" s="4"/>
      <c r="D21" s="4"/>
      <c r="E21" s="4"/>
      <c r="F21" s="4"/>
      <c r="G21" s="4"/>
      <c r="H21" s="4"/>
      <c r="I21" s="4"/>
      <c r="J21" s="4"/>
    </row>
    <row r="22" spans="1:28" ht="33" customHeight="1" x14ac:dyDescent="0.2">
      <c r="A22" s="4"/>
      <c r="B22" s="4"/>
      <c r="C22" s="4"/>
      <c r="D22" s="4"/>
      <c r="E22" s="4"/>
      <c r="F22" s="4"/>
      <c r="G22" s="4"/>
      <c r="H22" s="4"/>
      <c r="I22" s="4"/>
      <c r="J22" s="4"/>
    </row>
    <row r="23" spans="1:28" x14ac:dyDescent="0.2">
      <c r="A23" s="4"/>
      <c r="B23" s="4"/>
      <c r="C23" s="4"/>
      <c r="D23" s="4"/>
      <c r="E23" s="4"/>
      <c r="F23" s="4"/>
      <c r="G23" s="4"/>
      <c r="H23" s="4"/>
      <c r="I23" s="4"/>
      <c r="J23" s="4"/>
    </row>
    <row r="24" spans="1:28" x14ac:dyDescent="0.2">
      <c r="A24" s="4"/>
      <c r="B24" s="4"/>
      <c r="C24" s="4"/>
      <c r="D24" s="4"/>
      <c r="E24" s="4"/>
      <c r="F24" s="4"/>
      <c r="G24" s="4"/>
      <c r="H24" s="4"/>
      <c r="I24" s="4"/>
      <c r="J24" s="4"/>
    </row>
    <row r="25" spans="1:28" x14ac:dyDescent="0.2">
      <c r="A25" s="4"/>
      <c r="B25" s="4"/>
      <c r="C25" s="4"/>
      <c r="D25" s="4"/>
      <c r="E25" s="4"/>
      <c r="F25" s="4"/>
      <c r="G25" s="4"/>
      <c r="H25" s="4"/>
      <c r="I25" s="4"/>
      <c r="J25" s="4"/>
    </row>
    <row r="26" spans="1:28" x14ac:dyDescent="0.2">
      <c r="A26" s="4"/>
      <c r="B26" s="4"/>
      <c r="C26" s="4"/>
      <c r="D26" s="4"/>
      <c r="E26" s="4"/>
      <c r="F26" s="4"/>
      <c r="G26" s="4"/>
      <c r="H26" s="4"/>
      <c r="I26" s="4"/>
      <c r="J26" s="4"/>
    </row>
    <row r="27" spans="1:28" x14ac:dyDescent="0.2">
      <c r="A27" s="4"/>
      <c r="B27" s="4"/>
      <c r="C27" s="4"/>
      <c r="D27" s="4"/>
      <c r="E27" s="4"/>
      <c r="F27" s="4"/>
      <c r="G27" s="4"/>
      <c r="H27" s="4"/>
      <c r="I27" s="4"/>
      <c r="J27" s="4"/>
    </row>
    <row r="28" spans="1:28" x14ac:dyDescent="0.2">
      <c r="A28" s="4"/>
      <c r="B28" s="4"/>
      <c r="C28" s="4"/>
      <c r="D28" s="4"/>
      <c r="E28" s="4"/>
      <c r="F28" s="4"/>
      <c r="G28" s="4"/>
      <c r="H28" s="4"/>
      <c r="I28" s="4"/>
      <c r="J28" s="4"/>
    </row>
    <row r="29" spans="1:28" x14ac:dyDescent="0.2">
      <c r="A29" s="4"/>
      <c r="B29" s="4"/>
      <c r="C29" s="4"/>
      <c r="D29" s="4"/>
      <c r="E29" s="4"/>
      <c r="F29" s="4"/>
      <c r="G29" s="4"/>
      <c r="H29" s="4"/>
      <c r="I29" s="4"/>
      <c r="J29" s="4"/>
    </row>
    <row r="30" spans="1:28" x14ac:dyDescent="0.2">
      <c r="A30" s="4"/>
      <c r="B30" s="4"/>
      <c r="C30" s="4"/>
      <c r="D30" s="4"/>
      <c r="E30" s="4"/>
      <c r="F30" s="4"/>
      <c r="G30" s="4"/>
      <c r="H30" s="4"/>
      <c r="I30" s="4"/>
      <c r="J30" s="4"/>
    </row>
    <row r="31" spans="1:28" x14ac:dyDescent="0.2">
      <c r="A31" s="4"/>
      <c r="J31" s="4"/>
    </row>
    <row r="32" spans="1:28" x14ac:dyDescent="0.2">
      <c r="A32" s="4"/>
      <c r="J32" s="4"/>
    </row>
    <row r="33" spans="1:10" x14ac:dyDescent="0.2">
      <c r="A33" s="4"/>
      <c r="J33" s="4"/>
    </row>
    <row r="34" spans="1:10" x14ac:dyDescent="0.2">
      <c r="A34" s="4"/>
      <c r="J34" s="4"/>
    </row>
  </sheetData>
  <sheetProtection algorithmName="SHA-512" hashValue="TM8CNl7Rt4g8Is0iogjtQVoE02dvM0gHmzxwOu9zGR9URLHQboh4Hyu7lZLE59h5c8jmWqgMt3UW1QPAxx2H8w==" saltValue="wTwMkzX/wlzmHVHpCT0Hjw==" spinCount="100000" sheet="1" objects="1" scenarios="1"/>
  <mergeCells count="10">
    <mergeCell ref="B11:I11"/>
    <mergeCell ref="B12:I12"/>
    <mergeCell ref="C13:H13"/>
    <mergeCell ref="B15:D15"/>
    <mergeCell ref="B17:C17"/>
    <mergeCell ref="B20:C20"/>
    <mergeCell ref="D20:I20"/>
    <mergeCell ref="B19:C19"/>
    <mergeCell ref="B18:C18"/>
    <mergeCell ref="D18:I18"/>
  </mergeCells>
  <hyperlinks>
    <hyperlink ref="B15:D15" location="'3_Erläuterungen'!A1" display="Erläuterungen"/>
  </hyperlinks>
  <printOptions horizontalCentered="1"/>
  <pageMargins left="0.70866141732283472" right="0.70866141732283472" top="0.78740157480314965" bottom="0.78740157480314965" header="0.31496062992125984" footer="0.31496062992125984"/>
  <pageSetup paperSize="9" fitToHeight="3" orientation="portrait" r:id="rId1"/>
  <headerFooter>
    <oddHeader>&amp;LAntrag Junglandwirteförderung 2023/ Version JLF1</oddHeader>
    <oddFooter>&amp;L&amp;10TLLLR 03/2023&amp;C&amp;10&amp;A&amp;R&amp;10&amp;P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showGridLines="0" showRowColHeaders="0" workbookViewId="0">
      <selection activeCell="K14" sqref="K14:L14"/>
    </sheetView>
  </sheetViews>
  <sheetFormatPr baseColWidth="10" defaultColWidth="11.5546875" defaultRowHeight="15" x14ac:dyDescent="0.2"/>
  <cols>
    <col min="1" max="1" width="3.6640625" style="57" customWidth="1"/>
    <col min="2" max="2" width="20.44140625" style="57" customWidth="1"/>
    <col min="3" max="3" width="22.6640625" style="57" customWidth="1"/>
    <col min="4" max="9" width="8.6640625" style="57" customWidth="1"/>
    <col min="10" max="16384" width="11.5546875" style="57"/>
  </cols>
  <sheetData>
    <row r="2" spans="1:9" ht="56.25" customHeight="1" x14ac:dyDescent="0.2">
      <c r="B2" s="208" t="s">
        <v>273</v>
      </c>
      <c r="C2" s="209"/>
      <c r="D2" s="209"/>
      <c r="E2" s="209"/>
      <c r="F2" s="209"/>
      <c r="G2" s="209"/>
      <c r="H2" s="209"/>
      <c r="I2" s="209"/>
    </row>
    <row r="3" spans="1:9" ht="15.75" thickBot="1" x14ac:dyDescent="0.25"/>
    <row r="4" spans="1:9" s="120" customFormat="1" ht="24.75" customHeight="1" thickBot="1" x14ac:dyDescent="0.25">
      <c r="A4" s="6"/>
      <c r="B4" s="165" t="s">
        <v>271</v>
      </c>
      <c r="C4" s="168" t="str">
        <f>IF('2_Ergebnis'!F8="","",'2_Ergebnis'!F8)</f>
        <v/>
      </c>
      <c r="D4" s="7"/>
    </row>
    <row r="5" spans="1:9" ht="27" customHeight="1" thickBot="1" x14ac:dyDescent="0.25">
      <c r="B5" s="276" t="s">
        <v>274</v>
      </c>
      <c r="C5" s="277"/>
      <c r="D5" s="277"/>
      <c r="E5" s="277"/>
      <c r="F5" s="277"/>
      <c r="G5" s="277"/>
      <c r="H5" s="277"/>
      <c r="I5" s="278"/>
    </row>
    <row r="6" spans="1:9" x14ac:dyDescent="0.2">
      <c r="B6" s="267"/>
      <c r="C6" s="268"/>
      <c r="D6" s="268"/>
      <c r="E6" s="268"/>
      <c r="F6" s="268"/>
      <c r="G6" s="268"/>
      <c r="H6" s="268"/>
      <c r="I6" s="269"/>
    </row>
    <row r="7" spans="1:9" x14ac:dyDescent="0.2">
      <c r="B7" s="270"/>
      <c r="C7" s="271"/>
      <c r="D7" s="271"/>
      <c r="E7" s="271"/>
      <c r="F7" s="271"/>
      <c r="G7" s="271"/>
      <c r="H7" s="271"/>
      <c r="I7" s="272"/>
    </row>
    <row r="8" spans="1:9" x14ac:dyDescent="0.2">
      <c r="B8" s="270"/>
      <c r="C8" s="271"/>
      <c r="D8" s="271"/>
      <c r="E8" s="271"/>
      <c r="F8" s="271"/>
      <c r="G8" s="271"/>
      <c r="H8" s="271"/>
      <c r="I8" s="272"/>
    </row>
    <row r="9" spans="1:9" x14ac:dyDescent="0.2">
      <c r="B9" s="270"/>
      <c r="C9" s="271"/>
      <c r="D9" s="271"/>
      <c r="E9" s="271"/>
      <c r="F9" s="271"/>
      <c r="G9" s="271"/>
      <c r="H9" s="271"/>
      <c r="I9" s="272"/>
    </row>
    <row r="10" spans="1:9" x14ac:dyDescent="0.2">
      <c r="B10" s="270"/>
      <c r="C10" s="271"/>
      <c r="D10" s="271"/>
      <c r="E10" s="271"/>
      <c r="F10" s="271"/>
      <c r="G10" s="271"/>
      <c r="H10" s="271"/>
      <c r="I10" s="272"/>
    </row>
    <row r="11" spans="1:9" x14ac:dyDescent="0.2">
      <c r="B11" s="270"/>
      <c r="C11" s="271"/>
      <c r="D11" s="271"/>
      <c r="E11" s="271"/>
      <c r="F11" s="271"/>
      <c r="G11" s="271"/>
      <c r="H11" s="271"/>
      <c r="I11" s="272"/>
    </row>
    <row r="12" spans="1:9" x14ac:dyDescent="0.2">
      <c r="B12" s="270"/>
      <c r="C12" s="271"/>
      <c r="D12" s="271"/>
      <c r="E12" s="271"/>
      <c r="F12" s="271"/>
      <c r="G12" s="271"/>
      <c r="H12" s="271"/>
      <c r="I12" s="272"/>
    </row>
    <row r="13" spans="1:9" x14ac:dyDescent="0.2">
      <c r="B13" s="270"/>
      <c r="C13" s="271"/>
      <c r="D13" s="271"/>
      <c r="E13" s="271"/>
      <c r="F13" s="271"/>
      <c r="G13" s="271"/>
      <c r="H13" s="271"/>
      <c r="I13" s="272"/>
    </row>
    <row r="14" spans="1:9" x14ac:dyDescent="0.2">
      <c r="B14" s="270"/>
      <c r="C14" s="271"/>
      <c r="D14" s="271"/>
      <c r="E14" s="271"/>
      <c r="F14" s="271"/>
      <c r="G14" s="271"/>
      <c r="H14" s="271"/>
      <c r="I14" s="272"/>
    </row>
    <row r="15" spans="1:9" x14ac:dyDescent="0.2">
      <c r="B15" s="270"/>
      <c r="C15" s="271"/>
      <c r="D15" s="271"/>
      <c r="E15" s="271"/>
      <c r="F15" s="271"/>
      <c r="G15" s="271"/>
      <c r="H15" s="271"/>
      <c r="I15" s="272"/>
    </row>
    <row r="16" spans="1:9" x14ac:dyDescent="0.2">
      <c r="B16" s="270"/>
      <c r="C16" s="271"/>
      <c r="D16" s="271"/>
      <c r="E16" s="271"/>
      <c r="F16" s="271"/>
      <c r="G16" s="271"/>
      <c r="H16" s="271"/>
      <c r="I16" s="272"/>
    </row>
    <row r="17" spans="2:9" x14ac:dyDescent="0.2">
      <c r="B17" s="270"/>
      <c r="C17" s="271"/>
      <c r="D17" s="271"/>
      <c r="E17" s="271"/>
      <c r="F17" s="271"/>
      <c r="G17" s="271"/>
      <c r="H17" s="271"/>
      <c r="I17" s="272"/>
    </row>
    <row r="18" spans="2:9" x14ac:dyDescent="0.2">
      <c r="B18" s="270"/>
      <c r="C18" s="271"/>
      <c r="D18" s="271"/>
      <c r="E18" s="271"/>
      <c r="F18" s="271"/>
      <c r="G18" s="271"/>
      <c r="H18" s="271"/>
      <c r="I18" s="272"/>
    </row>
    <row r="19" spans="2:9" x14ac:dyDescent="0.2">
      <c r="B19" s="270"/>
      <c r="C19" s="271"/>
      <c r="D19" s="271"/>
      <c r="E19" s="271"/>
      <c r="F19" s="271"/>
      <c r="G19" s="271"/>
      <c r="H19" s="271"/>
      <c r="I19" s="272"/>
    </row>
    <row r="20" spans="2:9" x14ac:dyDescent="0.2">
      <c r="B20" s="270"/>
      <c r="C20" s="271"/>
      <c r="D20" s="271"/>
      <c r="E20" s="271"/>
      <c r="F20" s="271"/>
      <c r="G20" s="271"/>
      <c r="H20" s="271"/>
      <c r="I20" s="272"/>
    </row>
    <row r="21" spans="2:9" x14ac:dyDescent="0.2">
      <c r="B21" s="270"/>
      <c r="C21" s="271"/>
      <c r="D21" s="271"/>
      <c r="E21" s="271"/>
      <c r="F21" s="271"/>
      <c r="G21" s="271"/>
      <c r="H21" s="271"/>
      <c r="I21" s="272"/>
    </row>
    <row r="22" spans="2:9" x14ac:dyDescent="0.2">
      <c r="B22" s="270"/>
      <c r="C22" s="271"/>
      <c r="D22" s="271"/>
      <c r="E22" s="271"/>
      <c r="F22" s="271"/>
      <c r="G22" s="271"/>
      <c r="H22" s="271"/>
      <c r="I22" s="272"/>
    </row>
    <row r="23" spans="2:9" x14ac:dyDescent="0.2">
      <c r="B23" s="270"/>
      <c r="C23" s="271"/>
      <c r="D23" s="271"/>
      <c r="E23" s="271"/>
      <c r="F23" s="271"/>
      <c r="G23" s="271"/>
      <c r="H23" s="271"/>
      <c r="I23" s="272"/>
    </row>
    <row r="24" spans="2:9" x14ac:dyDescent="0.2">
      <c r="B24" s="270"/>
      <c r="C24" s="271"/>
      <c r="D24" s="271"/>
      <c r="E24" s="271"/>
      <c r="F24" s="271"/>
      <c r="G24" s="271"/>
      <c r="H24" s="271"/>
      <c r="I24" s="272"/>
    </row>
    <row r="25" spans="2:9" x14ac:dyDescent="0.2">
      <c r="B25" s="270"/>
      <c r="C25" s="271"/>
      <c r="D25" s="271"/>
      <c r="E25" s="271"/>
      <c r="F25" s="271"/>
      <c r="G25" s="271"/>
      <c r="H25" s="271"/>
      <c r="I25" s="272"/>
    </row>
    <row r="26" spans="2:9" x14ac:dyDescent="0.2">
      <c r="B26" s="270"/>
      <c r="C26" s="271"/>
      <c r="D26" s="271"/>
      <c r="E26" s="271"/>
      <c r="F26" s="271"/>
      <c r="G26" s="271"/>
      <c r="H26" s="271"/>
      <c r="I26" s="272"/>
    </row>
    <row r="27" spans="2:9" x14ac:dyDescent="0.2">
      <c r="B27" s="270"/>
      <c r="C27" s="271"/>
      <c r="D27" s="271"/>
      <c r="E27" s="271"/>
      <c r="F27" s="271"/>
      <c r="G27" s="271"/>
      <c r="H27" s="271"/>
      <c r="I27" s="272"/>
    </row>
    <row r="28" spans="2:9" x14ac:dyDescent="0.2">
      <c r="B28" s="270"/>
      <c r="C28" s="271"/>
      <c r="D28" s="271"/>
      <c r="E28" s="271"/>
      <c r="F28" s="271"/>
      <c r="G28" s="271"/>
      <c r="H28" s="271"/>
      <c r="I28" s="272"/>
    </row>
    <row r="29" spans="2:9" x14ac:dyDescent="0.2">
      <c r="B29" s="270"/>
      <c r="C29" s="271"/>
      <c r="D29" s="271"/>
      <c r="E29" s="271"/>
      <c r="F29" s="271"/>
      <c r="G29" s="271"/>
      <c r="H29" s="271"/>
      <c r="I29" s="272"/>
    </row>
    <row r="30" spans="2:9" x14ac:dyDescent="0.2">
      <c r="B30" s="270"/>
      <c r="C30" s="271"/>
      <c r="D30" s="271"/>
      <c r="E30" s="271"/>
      <c r="F30" s="271"/>
      <c r="G30" s="271"/>
      <c r="H30" s="271"/>
      <c r="I30" s="272"/>
    </row>
    <row r="31" spans="2:9" ht="15.75" thickBot="1" x14ac:dyDescent="0.25">
      <c r="B31" s="273"/>
      <c r="C31" s="274"/>
      <c r="D31" s="274"/>
      <c r="E31" s="274"/>
      <c r="F31" s="274"/>
      <c r="G31" s="274"/>
      <c r="H31" s="274"/>
      <c r="I31" s="275"/>
    </row>
  </sheetData>
  <sheetProtection algorithmName="SHA-512" hashValue="k75ZAsQU22rLsiQ/N9zrW3cnK1JeOoN///g6DddGmzYLTfHhvqtel+zFvMLdVMm4JcDmg1Z9QammZ8dKhqSlRw==" saltValue="4q+cUdIXRNhSIwTedhqL9w==" spinCount="100000" sheet="1" objects="1" scenarios="1"/>
  <mergeCells count="3">
    <mergeCell ref="B6:I31"/>
    <mergeCell ref="B2:I2"/>
    <mergeCell ref="B5:I5"/>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O47"/>
  <sheetViews>
    <sheetView zoomScale="80" zoomScaleNormal="80" workbookViewId="0">
      <selection activeCell="A27" sqref="A27:A33"/>
    </sheetView>
  </sheetViews>
  <sheetFormatPr baseColWidth="10" defaultRowHeight="15" x14ac:dyDescent="0.2"/>
  <cols>
    <col min="1" max="1" width="41" customWidth="1"/>
    <col min="2" max="2" width="16.5546875" customWidth="1"/>
    <col min="4" max="4" width="32.77734375" customWidth="1"/>
    <col min="5" max="5" width="17" customWidth="1"/>
    <col min="7" max="7" width="28.77734375" customWidth="1"/>
    <col min="8" max="8" width="15.88671875" customWidth="1"/>
    <col min="10" max="10" width="56.77734375" customWidth="1"/>
    <col min="11" max="11" width="20.6640625" customWidth="1"/>
    <col min="13" max="13" width="31.21875" customWidth="1"/>
    <col min="14" max="14" width="17.6640625" customWidth="1"/>
    <col min="15" max="15" width="22.77734375" customWidth="1"/>
  </cols>
  <sheetData>
    <row r="1" spans="1:15" ht="16.5" thickBot="1" x14ac:dyDescent="0.3">
      <c r="A1" s="38" t="s">
        <v>48</v>
      </c>
      <c r="D1" s="31" t="s">
        <v>51</v>
      </c>
      <c r="E1" s="32" t="s">
        <v>50</v>
      </c>
      <c r="G1" s="31" t="s">
        <v>51</v>
      </c>
      <c r="H1" s="32" t="s">
        <v>223</v>
      </c>
      <c r="J1" s="31" t="s">
        <v>51</v>
      </c>
      <c r="K1" s="32" t="s">
        <v>223</v>
      </c>
      <c r="M1" s="31"/>
      <c r="N1" s="103" t="s">
        <v>186</v>
      </c>
      <c r="O1" s="32" t="s">
        <v>187</v>
      </c>
    </row>
    <row r="2" spans="1:15" ht="15.75" thickBot="1" x14ac:dyDescent="0.25">
      <c r="A2" s="29" t="s">
        <v>47</v>
      </c>
      <c r="D2" s="33" t="s">
        <v>25</v>
      </c>
      <c r="E2" s="34">
        <v>0.2</v>
      </c>
      <c r="G2" s="111" t="s">
        <v>169</v>
      </c>
      <c r="H2" s="63">
        <v>1.1000000000000001</v>
      </c>
      <c r="J2" s="62" t="s">
        <v>213</v>
      </c>
      <c r="K2" s="66">
        <v>9.9</v>
      </c>
      <c r="M2" s="62" t="s">
        <v>188</v>
      </c>
      <c r="N2" s="104">
        <v>183.15</v>
      </c>
      <c r="O2" s="105">
        <v>370</v>
      </c>
    </row>
    <row r="3" spans="1:15" ht="15.75" thickBot="1" x14ac:dyDescent="0.25">
      <c r="A3" s="30" t="s">
        <v>49</v>
      </c>
      <c r="D3" s="13" t="s">
        <v>26</v>
      </c>
      <c r="E3" s="34">
        <v>1.5</v>
      </c>
      <c r="G3" s="62" t="s">
        <v>105</v>
      </c>
      <c r="H3" s="63">
        <v>1.4</v>
      </c>
      <c r="J3" s="62" t="s">
        <v>134</v>
      </c>
      <c r="K3" s="66">
        <v>14.3</v>
      </c>
      <c r="M3" s="62" t="s">
        <v>189</v>
      </c>
      <c r="N3" s="106">
        <v>141.9</v>
      </c>
      <c r="O3" s="107">
        <v>266</v>
      </c>
    </row>
    <row r="4" spans="1:15" ht="15.75" thickBot="1" x14ac:dyDescent="0.25">
      <c r="D4" s="13" t="s">
        <v>27</v>
      </c>
      <c r="E4" s="34">
        <v>1.5</v>
      </c>
      <c r="G4" s="62" t="s">
        <v>106</v>
      </c>
      <c r="H4" s="63">
        <v>1.4</v>
      </c>
      <c r="J4" s="111" t="s">
        <v>135</v>
      </c>
      <c r="K4" s="66">
        <v>1.1000000000000001</v>
      </c>
      <c r="M4" s="62" t="s">
        <v>190</v>
      </c>
      <c r="N4" s="106">
        <v>100.47499999999999</v>
      </c>
      <c r="O4" s="107">
        <v>160</v>
      </c>
    </row>
    <row r="5" spans="1:15" ht="16.5" thickBot="1" x14ac:dyDescent="0.25">
      <c r="D5" s="13" t="s">
        <v>28</v>
      </c>
      <c r="E5" s="34">
        <v>1.5</v>
      </c>
      <c r="G5" s="64"/>
      <c r="H5" s="65"/>
      <c r="J5" s="62" t="s">
        <v>205</v>
      </c>
      <c r="K5" s="66">
        <v>2.2000000000000002</v>
      </c>
      <c r="M5" s="62" t="s">
        <v>191</v>
      </c>
      <c r="N5" s="106">
        <v>48.099999999999994</v>
      </c>
      <c r="O5" s="107">
        <v>123</v>
      </c>
    </row>
    <row r="6" spans="1:15" ht="15.75" thickBot="1" x14ac:dyDescent="0.25">
      <c r="D6" s="33"/>
      <c r="E6" s="34"/>
      <c r="G6" s="62" t="s">
        <v>107</v>
      </c>
      <c r="H6" s="66">
        <v>1.1272008321272837</v>
      </c>
      <c r="J6" s="62" t="s">
        <v>136</v>
      </c>
      <c r="K6" s="66"/>
      <c r="M6" s="62" t="s">
        <v>192</v>
      </c>
      <c r="N6" s="106">
        <v>22.4</v>
      </c>
      <c r="O6" s="107">
        <v>39</v>
      </c>
    </row>
    <row r="7" spans="1:15" ht="15.75" thickBot="1" x14ac:dyDescent="0.25">
      <c r="D7" s="35" t="s">
        <v>43</v>
      </c>
      <c r="E7" s="49">
        <v>1</v>
      </c>
      <c r="G7" s="62" t="s">
        <v>108</v>
      </c>
      <c r="H7" s="66">
        <v>1.3443294424694279</v>
      </c>
      <c r="J7" s="111" t="s">
        <v>214</v>
      </c>
      <c r="K7" s="66">
        <v>1.4</v>
      </c>
      <c r="M7" s="70" t="s">
        <v>193</v>
      </c>
      <c r="N7" s="108">
        <v>9.15</v>
      </c>
      <c r="O7" s="109">
        <v>19</v>
      </c>
    </row>
    <row r="8" spans="1:15" ht="15.75" thickBot="1" x14ac:dyDescent="0.25">
      <c r="D8" s="35" t="s">
        <v>30</v>
      </c>
      <c r="E8" s="49">
        <v>1</v>
      </c>
      <c r="G8" s="62" t="s">
        <v>109</v>
      </c>
      <c r="H8" s="66">
        <v>1.9031682853871155</v>
      </c>
      <c r="J8" s="62" t="s">
        <v>215</v>
      </c>
      <c r="K8" s="66"/>
    </row>
    <row r="9" spans="1:15" ht="15.75" thickBot="1" x14ac:dyDescent="0.25">
      <c r="D9" s="35" t="s">
        <v>20</v>
      </c>
      <c r="E9" s="49">
        <v>3</v>
      </c>
      <c r="G9" s="62" t="s">
        <v>110</v>
      </c>
      <c r="H9" s="66">
        <v>1.3307832041426095</v>
      </c>
      <c r="J9" s="62" t="s">
        <v>216</v>
      </c>
      <c r="K9" s="66"/>
    </row>
    <row r="10" spans="1:15" ht="16.5" thickBot="1" x14ac:dyDescent="0.25">
      <c r="D10" s="35" t="s">
        <v>21</v>
      </c>
      <c r="E10" s="49">
        <v>2</v>
      </c>
      <c r="G10" s="64"/>
      <c r="H10" s="65"/>
      <c r="J10" s="111" t="s">
        <v>217</v>
      </c>
      <c r="K10" s="66"/>
    </row>
    <row r="11" spans="1:15" ht="15.75" thickBot="1" x14ac:dyDescent="0.25">
      <c r="D11" s="33"/>
      <c r="E11" s="34"/>
      <c r="G11" s="62" t="s">
        <v>112</v>
      </c>
      <c r="H11" s="67">
        <v>1.1831213226286299</v>
      </c>
      <c r="J11" s="62" t="s">
        <v>218</v>
      </c>
      <c r="K11" s="66"/>
    </row>
    <row r="12" spans="1:15" ht="30.75" thickBot="1" x14ac:dyDescent="0.25">
      <c r="A12" s="279" t="s">
        <v>237</v>
      </c>
      <c r="B12" s="280"/>
      <c r="D12" s="36" t="s">
        <v>31</v>
      </c>
      <c r="E12" s="34">
        <v>0.9</v>
      </c>
      <c r="G12" s="62" t="s">
        <v>113</v>
      </c>
      <c r="H12" s="67">
        <v>1.1831213226286299</v>
      </c>
      <c r="J12" s="62" t="s">
        <v>138</v>
      </c>
      <c r="K12" s="66"/>
    </row>
    <row r="13" spans="1:15" ht="16.5" thickBot="1" x14ac:dyDescent="0.3">
      <c r="A13" s="136" t="s">
        <v>236</v>
      </c>
      <c r="B13" s="137" t="s">
        <v>240</v>
      </c>
      <c r="D13" s="35" t="s">
        <v>22</v>
      </c>
      <c r="E13" s="34">
        <v>0.9</v>
      </c>
      <c r="G13" s="62" t="s">
        <v>114</v>
      </c>
      <c r="H13" s="67">
        <v>1.1831213226286299</v>
      </c>
      <c r="J13" s="111" t="s">
        <v>199</v>
      </c>
      <c r="K13" s="66">
        <v>1.8</v>
      </c>
    </row>
    <row r="14" spans="1:15" ht="16.5" thickBot="1" x14ac:dyDescent="0.25">
      <c r="A14" s="133" t="s">
        <v>238</v>
      </c>
      <c r="B14" s="138">
        <v>15</v>
      </c>
      <c r="C14" s="144">
        <f>Hilfstabelle!A28</f>
        <v>0</v>
      </c>
      <c r="D14" s="35" t="s">
        <v>39</v>
      </c>
      <c r="E14" s="34">
        <v>1.75</v>
      </c>
      <c r="G14" s="64"/>
      <c r="H14" s="65"/>
      <c r="J14" s="62" t="s">
        <v>200</v>
      </c>
      <c r="K14" s="66"/>
    </row>
    <row r="15" spans="1:15" ht="15.75" thickBot="1" x14ac:dyDescent="0.25">
      <c r="A15" s="134" t="s">
        <v>239</v>
      </c>
      <c r="B15" s="139">
        <v>55</v>
      </c>
      <c r="D15" s="35" t="s">
        <v>40</v>
      </c>
      <c r="E15" s="48">
        <v>1</v>
      </c>
      <c r="G15" s="62" t="s">
        <v>118</v>
      </c>
      <c r="H15" s="67">
        <v>0</v>
      </c>
      <c r="J15" s="62" t="s">
        <v>219</v>
      </c>
      <c r="K15" s="66"/>
    </row>
    <row r="16" spans="1:15" ht="15.75" thickBot="1" x14ac:dyDescent="0.25">
      <c r="A16" s="134" t="s">
        <v>241</v>
      </c>
      <c r="B16" s="139">
        <v>21</v>
      </c>
      <c r="D16" s="35" t="s">
        <v>41</v>
      </c>
      <c r="E16" s="48">
        <v>1</v>
      </c>
      <c r="G16" s="62" t="s">
        <v>119</v>
      </c>
      <c r="H16" s="67">
        <v>0</v>
      </c>
      <c r="J16" s="111" t="s">
        <v>139</v>
      </c>
      <c r="K16" s="66"/>
    </row>
    <row r="17" spans="1:11" ht="15.75" thickBot="1" x14ac:dyDescent="0.25">
      <c r="A17" s="134" t="s">
        <v>242</v>
      </c>
      <c r="B17" s="139">
        <v>39.5</v>
      </c>
      <c r="D17" s="37" t="s">
        <v>42</v>
      </c>
      <c r="E17" s="50">
        <v>1</v>
      </c>
      <c r="G17" s="62" t="s">
        <v>120</v>
      </c>
      <c r="H17" s="68"/>
      <c r="J17" s="62"/>
      <c r="K17" s="66"/>
    </row>
    <row r="18" spans="1:11" ht="15.75" thickBot="1" x14ac:dyDescent="0.25">
      <c r="A18" s="134" t="s">
        <v>243</v>
      </c>
      <c r="B18" s="139">
        <v>60</v>
      </c>
      <c r="G18" s="62" t="s">
        <v>122</v>
      </c>
      <c r="H18" s="67">
        <v>1.4212694727046957</v>
      </c>
      <c r="J18" s="62" t="s">
        <v>220</v>
      </c>
      <c r="K18" s="66"/>
    </row>
    <row r="19" spans="1:11" ht="16.5" thickBot="1" x14ac:dyDescent="0.3">
      <c r="A19" s="136"/>
      <c r="B19" s="137" t="s">
        <v>247</v>
      </c>
      <c r="G19" s="64"/>
      <c r="H19" s="65"/>
      <c r="J19" s="111" t="s">
        <v>140</v>
      </c>
      <c r="K19" s="66">
        <v>1.4</v>
      </c>
    </row>
    <row r="20" spans="1:11" ht="15.75" thickBot="1" x14ac:dyDescent="0.25">
      <c r="A20" s="134" t="s">
        <v>244</v>
      </c>
      <c r="B20" s="140">
        <v>6</v>
      </c>
      <c r="G20" s="69" t="s">
        <v>115</v>
      </c>
      <c r="H20" s="67">
        <v>1.1831213226286299</v>
      </c>
      <c r="J20" s="62" t="s">
        <v>141</v>
      </c>
      <c r="K20" s="66"/>
    </row>
    <row r="21" spans="1:11" ht="16.5" thickBot="1" x14ac:dyDescent="0.3">
      <c r="A21" s="136"/>
      <c r="B21" s="137" t="s">
        <v>245</v>
      </c>
      <c r="G21" s="62" t="s">
        <v>116</v>
      </c>
      <c r="H21" s="67">
        <v>1.1831213226286297</v>
      </c>
      <c r="J21" s="62" t="s">
        <v>211</v>
      </c>
      <c r="K21" s="66">
        <v>2.1</v>
      </c>
    </row>
    <row r="22" spans="1:11" ht="48" customHeight="1" thickBot="1" x14ac:dyDescent="0.25">
      <c r="A22" s="135" t="s">
        <v>246</v>
      </c>
      <c r="B22" s="141">
        <v>5</v>
      </c>
      <c r="G22" s="69" t="s">
        <v>117</v>
      </c>
      <c r="H22" s="67">
        <v>1.1831213226286299</v>
      </c>
      <c r="J22" s="111" t="s">
        <v>142</v>
      </c>
      <c r="K22" s="66">
        <v>6.1</v>
      </c>
    </row>
    <row r="23" spans="1:11" ht="15.75" thickBot="1" x14ac:dyDescent="0.25">
      <c r="G23" s="70" t="s">
        <v>121</v>
      </c>
      <c r="H23" s="71">
        <v>1.1405452041953645</v>
      </c>
      <c r="J23" s="62" t="s">
        <v>201</v>
      </c>
      <c r="K23" s="66"/>
    </row>
    <row r="24" spans="1:11" ht="15.75" thickBot="1" x14ac:dyDescent="0.25">
      <c r="J24" s="62" t="s">
        <v>143</v>
      </c>
      <c r="K24" s="66"/>
    </row>
    <row r="25" spans="1:11" ht="15.75" thickBot="1" x14ac:dyDescent="0.25">
      <c r="J25" s="111" t="s">
        <v>221</v>
      </c>
      <c r="K25" s="66"/>
    </row>
    <row r="26" spans="1:11" ht="15.75" thickBot="1" x14ac:dyDescent="0.25">
      <c r="J26" s="62" t="s">
        <v>144</v>
      </c>
      <c r="K26" s="66"/>
    </row>
    <row r="27" spans="1:11" ht="33.75" customHeight="1" thickBot="1" x14ac:dyDescent="0.3">
      <c r="A27" s="163" t="s">
        <v>259</v>
      </c>
      <c r="J27" s="62" t="s">
        <v>202</v>
      </c>
      <c r="K27" s="66"/>
    </row>
    <row r="28" spans="1:11" ht="16.5" thickBot="1" x14ac:dyDescent="0.3">
      <c r="A28" s="162">
        <f>IF('7_Weinbau'!D11="Erzeugung Trauben",1,0)</f>
        <v>0</v>
      </c>
      <c r="J28" s="111" t="s">
        <v>203</v>
      </c>
      <c r="K28" s="66"/>
    </row>
    <row r="29" spans="1:11" ht="16.5" thickBot="1" x14ac:dyDescent="0.3">
      <c r="A29" s="162">
        <f>IF('7_Weinbau'!D11="Trauben und Pfropfreben",1,0)</f>
        <v>0</v>
      </c>
      <c r="J29" s="70" t="s">
        <v>204</v>
      </c>
      <c r="K29" s="116">
        <v>1.2</v>
      </c>
    </row>
    <row r="30" spans="1:11" ht="15.75" x14ac:dyDescent="0.25">
      <c r="A30" s="162">
        <f>IF('7_Weinbau'!D11="Fasswein",1,0)</f>
        <v>0</v>
      </c>
    </row>
    <row r="31" spans="1:11" ht="15.75" x14ac:dyDescent="0.25">
      <c r="A31" s="162">
        <f>IF('7_Weinbau'!D11="Flaschenwein bis 50 %",1,0)</f>
        <v>0</v>
      </c>
    </row>
    <row r="32" spans="1:11" ht="15.75" x14ac:dyDescent="0.25">
      <c r="A32" s="162">
        <f>IF('7_Weinbau'!D11="Flaschenwein über 50 %",1,0)</f>
        <v>0</v>
      </c>
    </row>
    <row r="33" spans="1:11" ht="16.5" thickBot="1" x14ac:dyDescent="0.3">
      <c r="A33" s="164">
        <f>SUM(A28:A32)</f>
        <v>0</v>
      </c>
    </row>
    <row r="44" spans="1:11" ht="15.75" x14ac:dyDescent="0.25">
      <c r="J44" s="115"/>
      <c r="K44" s="112"/>
    </row>
    <row r="45" spans="1:11" ht="15.75" x14ac:dyDescent="0.25">
      <c r="J45" s="115"/>
      <c r="K45" s="112"/>
    </row>
    <row r="46" spans="1:11" ht="15.75" x14ac:dyDescent="0.25">
      <c r="J46" s="114"/>
      <c r="K46" s="112"/>
    </row>
    <row r="47" spans="1:11" ht="15.75" x14ac:dyDescent="0.25">
      <c r="J47" s="113"/>
      <c r="K47" s="112"/>
    </row>
  </sheetData>
  <mergeCells count="1">
    <mergeCell ref="A12: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1:M37"/>
  <sheetViews>
    <sheetView showGridLines="0" showRowColHeaders="0" zoomScaleNormal="100" workbookViewId="0">
      <pane ySplit="2" topLeftCell="A3" activePane="bottomLeft" state="frozen"/>
      <selection pane="bottomLeft" activeCell="B11" sqref="B11:E11"/>
    </sheetView>
  </sheetViews>
  <sheetFormatPr baseColWidth="10" defaultColWidth="11.5546875" defaultRowHeight="15" x14ac:dyDescent="0.2"/>
  <cols>
    <col min="1" max="1" width="3.6640625" style="87" customWidth="1"/>
    <col min="2" max="13" width="8.6640625" style="87" customWidth="1"/>
    <col min="14" max="17" width="11.5546875" style="87"/>
    <col min="18" max="18" width="47.88671875" style="87" customWidth="1"/>
    <col min="19" max="16384" width="11.5546875" style="87"/>
  </cols>
  <sheetData>
    <row r="1" spans="2:12" s="6" customFormat="1" x14ac:dyDescent="0.2">
      <c r="F1" s="7"/>
    </row>
    <row r="2" spans="2:12" ht="56.25" customHeight="1" x14ac:dyDescent="0.2">
      <c r="B2" s="208" t="s">
        <v>44</v>
      </c>
      <c r="C2" s="209"/>
      <c r="D2" s="209"/>
      <c r="E2" s="209"/>
      <c r="F2" s="209"/>
      <c r="G2" s="209"/>
      <c r="H2" s="209"/>
      <c r="I2" s="209"/>
      <c r="J2" s="209"/>
      <c r="K2" s="209"/>
      <c r="L2" s="209"/>
    </row>
    <row r="3" spans="2:12" ht="16.5" thickBot="1" x14ac:dyDescent="0.25">
      <c r="B3" s="88"/>
      <c r="C3" s="89"/>
      <c r="D3" s="89"/>
      <c r="E3" s="89"/>
    </row>
    <row r="4" spans="2:12" ht="18.75" customHeight="1" thickBot="1" x14ac:dyDescent="0.25">
      <c r="B4" s="237" t="s">
        <v>170</v>
      </c>
      <c r="C4" s="238"/>
      <c r="D4" s="238"/>
      <c r="E4" s="238"/>
      <c r="F4" s="230"/>
      <c r="G4" s="230"/>
      <c r="H4" s="230"/>
      <c r="I4" s="230"/>
      <c r="J4" s="230"/>
      <c r="K4" s="230"/>
      <c r="L4" s="231"/>
    </row>
    <row r="5" spans="2:12" ht="18.75" customHeight="1" thickBot="1" x14ac:dyDescent="0.25">
      <c r="B5" s="239" t="s">
        <v>171</v>
      </c>
      <c r="C5" s="240"/>
      <c r="D5" s="240"/>
      <c r="E5" s="240"/>
      <c r="F5" s="232"/>
      <c r="G5" s="233"/>
      <c r="H5" s="233"/>
      <c r="I5" s="233"/>
      <c r="J5" s="233"/>
      <c r="K5" s="233"/>
      <c r="L5" s="234"/>
    </row>
    <row r="6" spans="2:12" ht="18.75" customHeight="1" thickBot="1" x14ac:dyDescent="0.25">
      <c r="B6" s="215" t="s">
        <v>257</v>
      </c>
      <c r="C6" s="216"/>
      <c r="D6" s="216"/>
      <c r="E6" s="216"/>
      <c r="F6" s="235"/>
      <c r="G6" s="235"/>
      <c r="H6" s="235"/>
      <c r="I6" s="235"/>
      <c r="J6" s="235"/>
      <c r="K6" s="235"/>
      <c r="L6" s="236"/>
    </row>
    <row r="7" spans="2:12" ht="18.75" customHeight="1" thickBot="1" x14ac:dyDescent="0.25">
      <c r="B7" s="215" t="s">
        <v>258</v>
      </c>
      <c r="C7" s="216"/>
      <c r="D7" s="216"/>
      <c r="E7" s="216"/>
      <c r="F7" s="235"/>
      <c r="G7" s="235"/>
      <c r="H7" s="235"/>
      <c r="I7" s="235"/>
      <c r="J7" s="235"/>
      <c r="K7" s="235"/>
      <c r="L7" s="236"/>
    </row>
    <row r="8" spans="2:12" ht="30.75" customHeight="1" thickBot="1" x14ac:dyDescent="0.25">
      <c r="B8" s="239" t="s">
        <v>224</v>
      </c>
      <c r="C8" s="240"/>
      <c r="D8" s="240"/>
      <c r="E8" s="240"/>
      <c r="F8" s="223"/>
      <c r="G8" s="224"/>
      <c r="H8" s="224"/>
      <c r="I8" s="224"/>
      <c r="J8" s="224"/>
      <c r="K8" s="224"/>
      <c r="L8" s="225"/>
    </row>
    <row r="9" spans="2:12" ht="18.75" customHeight="1" thickBot="1" x14ac:dyDescent="0.25">
      <c r="B9" s="239" t="s">
        <v>231</v>
      </c>
      <c r="C9" s="240"/>
      <c r="D9" s="240"/>
      <c r="E9" s="240"/>
      <c r="F9" s="235"/>
      <c r="G9" s="235"/>
      <c r="H9" s="235"/>
      <c r="I9" s="235"/>
      <c r="J9" s="235"/>
      <c r="K9" s="235"/>
      <c r="L9" s="236"/>
    </row>
    <row r="10" spans="2:12" ht="18.75" customHeight="1" thickBot="1" x14ac:dyDescent="0.25">
      <c r="B10" s="215" t="s">
        <v>172</v>
      </c>
      <c r="C10" s="216"/>
      <c r="D10" s="216"/>
      <c r="E10" s="216"/>
      <c r="F10" s="219"/>
      <c r="G10" s="219"/>
      <c r="H10" s="219"/>
      <c r="I10" s="219"/>
      <c r="J10" s="219"/>
      <c r="K10" s="219"/>
      <c r="L10" s="220"/>
    </row>
    <row r="11" spans="2:12" ht="18.75" customHeight="1" thickBot="1" x14ac:dyDescent="0.25">
      <c r="B11" s="217" t="s">
        <v>254</v>
      </c>
      <c r="C11" s="218"/>
      <c r="D11" s="218"/>
      <c r="E11" s="218"/>
      <c r="F11" s="221"/>
      <c r="G11" s="221"/>
      <c r="H11" s="221"/>
      <c r="I11" s="221"/>
      <c r="J11" s="221"/>
      <c r="K11" s="221"/>
      <c r="L11" s="222"/>
    </row>
    <row r="12" spans="2:12" ht="16.5" thickBot="1" x14ac:dyDescent="0.25">
      <c r="B12" s="88"/>
      <c r="C12" s="89"/>
      <c r="D12" s="89"/>
      <c r="E12" s="89"/>
    </row>
    <row r="13" spans="2:12" ht="30" customHeight="1" thickBot="1" x14ac:dyDescent="0.25">
      <c r="B13" s="242" t="s">
        <v>261</v>
      </c>
      <c r="C13" s="228"/>
      <c r="D13" s="228"/>
      <c r="E13" s="228"/>
      <c r="F13" s="228" t="s">
        <v>269</v>
      </c>
      <c r="G13" s="228"/>
      <c r="H13" s="228"/>
      <c r="I13" s="228"/>
      <c r="J13" s="228" t="s">
        <v>262</v>
      </c>
      <c r="K13" s="228"/>
      <c r="L13" s="229"/>
    </row>
    <row r="14" spans="2:12" ht="20.25" customHeight="1" thickBot="1" x14ac:dyDescent="0.25">
      <c r="B14" s="243">
        <v>2024</v>
      </c>
      <c r="C14" s="244"/>
      <c r="D14" s="244"/>
      <c r="E14" s="244"/>
      <c r="F14" s="226">
        <f>B14+1</f>
        <v>2025</v>
      </c>
      <c r="G14" s="227"/>
      <c r="H14" s="227"/>
      <c r="I14" s="227"/>
      <c r="J14" s="226">
        <f>B14+2</f>
        <v>2026</v>
      </c>
      <c r="K14" s="227"/>
      <c r="L14" s="241"/>
    </row>
    <row r="15" spans="2:12" ht="16.5" thickBot="1" x14ac:dyDescent="0.25">
      <c r="B15" s="88"/>
      <c r="C15" s="89"/>
      <c r="D15" s="89"/>
      <c r="E15" s="89"/>
    </row>
    <row r="16" spans="2:12" s="92" customFormat="1" ht="23.25" customHeight="1" thickBot="1" x14ac:dyDescent="0.25">
      <c r="B16" s="90"/>
      <c r="C16" s="91"/>
      <c r="D16" s="91"/>
      <c r="E16" s="213" t="s">
        <v>71</v>
      </c>
      <c r="F16" s="213"/>
      <c r="G16" s="213" t="s">
        <v>1</v>
      </c>
      <c r="H16" s="213"/>
      <c r="I16" s="213"/>
      <c r="J16" s="213"/>
      <c r="K16" s="213" t="s">
        <v>70</v>
      </c>
      <c r="L16" s="214"/>
    </row>
    <row r="17" spans="2:13" s="92" customFormat="1" ht="24" customHeight="1" thickBot="1" x14ac:dyDescent="0.25">
      <c r="B17" s="198" t="s">
        <v>9</v>
      </c>
      <c r="C17" s="199"/>
      <c r="D17" s="199"/>
      <c r="E17" s="195">
        <f>'4_Pflanzenbau'!G53</f>
        <v>0</v>
      </c>
      <c r="F17" s="195"/>
      <c r="G17" s="204" t="s">
        <v>32</v>
      </c>
      <c r="H17" s="204"/>
      <c r="I17" s="204"/>
      <c r="J17" s="204"/>
      <c r="K17" s="202">
        <f>E17+(E17*0.2)</f>
        <v>0</v>
      </c>
      <c r="L17" s="203"/>
    </row>
    <row r="18" spans="2:13" s="92" customFormat="1" ht="24" customHeight="1" thickBot="1" x14ac:dyDescent="0.25">
      <c r="B18" s="198" t="s">
        <v>8</v>
      </c>
      <c r="C18" s="199"/>
      <c r="D18" s="199"/>
      <c r="E18" s="195">
        <f>'5_Tierhaltung'!F47</f>
        <v>0</v>
      </c>
      <c r="F18" s="195"/>
      <c r="G18" s="204" t="s">
        <v>32</v>
      </c>
      <c r="H18" s="204"/>
      <c r="I18" s="204"/>
      <c r="J18" s="204"/>
      <c r="K18" s="202">
        <f>E18+(E18*0.2)</f>
        <v>0</v>
      </c>
      <c r="L18" s="203"/>
    </row>
    <row r="19" spans="2:13" s="92" customFormat="1" ht="24" customHeight="1" thickBot="1" x14ac:dyDescent="0.25">
      <c r="B19" s="198" t="s">
        <v>10</v>
      </c>
      <c r="C19" s="199"/>
      <c r="D19" s="199"/>
      <c r="E19" s="195">
        <f>'6_Obst- und Gartenbau'!F55</f>
        <v>0</v>
      </c>
      <c r="F19" s="195"/>
      <c r="G19" s="204" t="s">
        <v>33</v>
      </c>
      <c r="H19" s="204"/>
      <c r="I19" s="204"/>
      <c r="J19" s="204"/>
      <c r="K19" s="202">
        <f>IF(E19=0,0,IF(AND(E19&gt;0,(E17*0.2+E18*0.2+G20)&gt;200),E19+400,IF(AND(E19&gt;0,(E17*0.2+E18*0.2+G20)=0),E19+600,IF(AND(E19&gt;0,(E17*0.2+E18*0.2+G20)&lt;200),E19+(200-(E17*0.2+E18*0.2+G20)+400),0))))</f>
        <v>0</v>
      </c>
      <c r="L19" s="203"/>
      <c r="M19" s="161"/>
    </row>
    <row r="20" spans="2:13" s="92" customFormat="1" ht="24" customHeight="1" thickBot="1" x14ac:dyDescent="0.25">
      <c r="B20" s="198" t="s">
        <v>237</v>
      </c>
      <c r="C20" s="199"/>
      <c r="D20" s="199"/>
      <c r="E20" s="195">
        <f>'7_Weinbau'!F7</f>
        <v>0</v>
      </c>
      <c r="F20" s="195"/>
      <c r="G20" s="205">
        <f>IF(AND('7_Weinbau'!D7&gt;0,Hilfstabelle!A28=1),15*'7_Weinbau'!D7+6+Hilfstabelle!A33+5*'7_Weinbau'!F10,IF(AND('7_Weinbau'!D7&gt;0,Hilfstabelle!A29=1),55*'7_Weinbau'!D7+6*Hilfstabelle!A33+5*'7_Weinbau'!F10,IF(AND('7_Weinbau'!D7&gt;0,Hilfstabelle!A30=1),21*'7_Weinbau'!D7+6*Hilfstabelle!A33+5*'7_Weinbau'!F10,IF(AND('7_Weinbau'!D7&gt;0,Hilfstabelle!A31=1),39.5*'7_Weinbau'!D7+6*Hilfstabelle!A33+5*'7_Weinbau'!F10,IF(AND('7_Weinbau'!D7&gt;0,Hilfstabelle!A32=1),60*'7_Weinbau'!D7+6*Hilfstabelle!A33+5*'7_Weinbau'!F10,0)))))</f>
        <v>0</v>
      </c>
      <c r="H20" s="206"/>
      <c r="I20" s="206"/>
      <c r="J20" s="207"/>
      <c r="K20" s="202">
        <f>IF(E20&gt;0,E20+G20,0)</f>
        <v>0</v>
      </c>
      <c r="L20" s="203"/>
    </row>
    <row r="21" spans="2:13" s="92" customFormat="1" ht="24" customHeight="1" thickBot="1" x14ac:dyDescent="0.25">
      <c r="B21" s="198" t="s">
        <v>11</v>
      </c>
      <c r="C21" s="199"/>
      <c r="D21" s="199"/>
      <c r="E21" s="195">
        <f>'8_Direktvermarktung'!F42</f>
        <v>0</v>
      </c>
      <c r="F21" s="195"/>
      <c r="G21" s="196"/>
      <c r="H21" s="196"/>
      <c r="I21" s="196"/>
      <c r="J21" s="196"/>
      <c r="K21" s="202">
        <f>E21</f>
        <v>0</v>
      </c>
      <c r="L21" s="203"/>
    </row>
    <row r="22" spans="2:13" s="92" customFormat="1" ht="24" customHeight="1" thickBot="1" x14ac:dyDescent="0.25">
      <c r="B22" s="198" t="s">
        <v>34</v>
      </c>
      <c r="C22" s="199"/>
      <c r="D22" s="199"/>
      <c r="E22" s="195">
        <f>'9_Nebenbetriebe'!D22</f>
        <v>0</v>
      </c>
      <c r="F22" s="195"/>
      <c r="G22" s="196"/>
      <c r="H22" s="196"/>
      <c r="I22" s="196"/>
      <c r="J22" s="196"/>
      <c r="K22" s="202">
        <f>E22</f>
        <v>0</v>
      </c>
      <c r="L22" s="203"/>
    </row>
    <row r="23" spans="2:13" s="92" customFormat="1" ht="24" customHeight="1" thickBot="1" x14ac:dyDescent="0.25">
      <c r="B23" s="198" t="s">
        <v>12</v>
      </c>
      <c r="C23" s="199"/>
      <c r="D23" s="199"/>
      <c r="E23" s="210">
        <f>SUM(E17:F22)</f>
        <v>0</v>
      </c>
      <c r="F23" s="210"/>
      <c r="G23" s="197"/>
      <c r="H23" s="197"/>
      <c r="I23" s="197"/>
      <c r="J23" s="197"/>
      <c r="K23" s="211">
        <f>SUM(K17:L22)</f>
        <v>0</v>
      </c>
      <c r="L23" s="212"/>
    </row>
    <row r="24" spans="2:13" ht="33.75" customHeight="1" x14ac:dyDescent="0.2">
      <c r="B24" s="93" t="s">
        <v>13</v>
      </c>
      <c r="C24" s="94"/>
      <c r="D24" s="94"/>
      <c r="E24" s="94"/>
      <c r="F24" s="94"/>
      <c r="G24" s="95"/>
      <c r="H24" s="95"/>
      <c r="I24" s="95"/>
      <c r="J24" s="95"/>
      <c r="K24" s="200">
        <f>ROUND(K23/1800,1)</f>
        <v>0</v>
      </c>
      <c r="L24" s="201"/>
    </row>
    <row r="25" spans="2:13" ht="20.25" customHeight="1" thickBot="1" x14ac:dyDescent="0.25">
      <c r="B25" s="96" t="s">
        <v>45</v>
      </c>
      <c r="C25" s="97"/>
      <c r="D25" s="97"/>
      <c r="E25" s="97"/>
      <c r="F25" s="97"/>
      <c r="G25" s="98"/>
      <c r="H25" s="98"/>
      <c r="I25" s="98"/>
      <c r="J25" s="98"/>
      <c r="K25" s="193" t="str">
        <f>IF(K24&gt;=0.5,"ja","nein")</f>
        <v>nein</v>
      </c>
      <c r="L25" s="194"/>
    </row>
    <row r="26" spans="2:13" ht="25.5" customHeight="1" x14ac:dyDescent="0.2"/>
    <row r="37" spans="4:4" x14ac:dyDescent="0.2">
      <c r="D37" s="99"/>
    </row>
  </sheetData>
  <sheetProtection algorithmName="SHA-512" hashValue="F89uwrZ6EwSxjlnvSQhkmK0CUwMryCbb9ZOFGkTKQdhBzKOaQuRDQbGXPCRwQZTRCht09XNotZMPeX/GLVRBaQ==" saltValue="kQBB9MmTf4juFo/oAnSP2w==" spinCount="100000" sheet="1" objects="1" scenarios="1"/>
  <mergeCells count="56">
    <mergeCell ref="E19:F19"/>
    <mergeCell ref="E20:F20"/>
    <mergeCell ref="F4:L4"/>
    <mergeCell ref="F5:L5"/>
    <mergeCell ref="F6:L6"/>
    <mergeCell ref="F7:L7"/>
    <mergeCell ref="F9:L9"/>
    <mergeCell ref="B4:E4"/>
    <mergeCell ref="B5:E5"/>
    <mergeCell ref="B6:E6"/>
    <mergeCell ref="B7:E7"/>
    <mergeCell ref="B9:E9"/>
    <mergeCell ref="B8:E8"/>
    <mergeCell ref="J14:L14"/>
    <mergeCell ref="B13:E13"/>
    <mergeCell ref="B14:E14"/>
    <mergeCell ref="E18:F18"/>
    <mergeCell ref="F10:L10"/>
    <mergeCell ref="F11:L11"/>
    <mergeCell ref="F8:L8"/>
    <mergeCell ref="E16:F16"/>
    <mergeCell ref="F14:I14"/>
    <mergeCell ref="F13:I13"/>
    <mergeCell ref="J13:L13"/>
    <mergeCell ref="K17:L17"/>
    <mergeCell ref="K18:L18"/>
    <mergeCell ref="B20:D20"/>
    <mergeCell ref="B2:L2"/>
    <mergeCell ref="E22:F22"/>
    <mergeCell ref="E23:F23"/>
    <mergeCell ref="B17:D17"/>
    <mergeCell ref="B18:D18"/>
    <mergeCell ref="B19:D19"/>
    <mergeCell ref="B21:D21"/>
    <mergeCell ref="B22:D22"/>
    <mergeCell ref="K23:L23"/>
    <mergeCell ref="G16:J16"/>
    <mergeCell ref="K22:L22"/>
    <mergeCell ref="K16:L16"/>
    <mergeCell ref="B10:E10"/>
    <mergeCell ref="B11:E11"/>
    <mergeCell ref="E17:F17"/>
    <mergeCell ref="K19:L19"/>
    <mergeCell ref="K21:L21"/>
    <mergeCell ref="G21:J21"/>
    <mergeCell ref="G17:J17"/>
    <mergeCell ref="G18:J18"/>
    <mergeCell ref="G19:J19"/>
    <mergeCell ref="G20:J20"/>
    <mergeCell ref="K20:L20"/>
    <mergeCell ref="K25:L25"/>
    <mergeCell ref="E21:F21"/>
    <mergeCell ref="G22:J22"/>
    <mergeCell ref="G23:J23"/>
    <mergeCell ref="B23:D23"/>
    <mergeCell ref="K24:L24"/>
  </mergeCells>
  <conditionalFormatting sqref="F14">
    <cfRule type="cellIs" dxfId="2" priority="5" operator="lessThan">
      <formula>3</formula>
    </cfRule>
  </conditionalFormatting>
  <conditionalFormatting sqref="J14">
    <cfRule type="cellIs" dxfId="1" priority="2" operator="lessThan">
      <formula>3</formula>
    </cfRule>
  </conditionalFormatting>
  <conditionalFormatting sqref="J14:L14">
    <cfRule type="cellIs" dxfId="0" priority="1" operator="lessThan">
      <formula>10</formula>
    </cfRule>
  </conditionalFormatting>
  <dataValidations count="1">
    <dataValidation type="textLength" allowBlank="1" showInputMessage="1" showErrorMessage="1" error="Die Personenidentnummer ist 12stellig!" sqref="F8:L8">
      <formula1>12</formula1>
      <formula2>12</formula2>
    </dataValidation>
  </dataValidations>
  <printOptions horizontalCentered="1"/>
  <pageMargins left="0.70866141732283472" right="0.70866141732283472" top="0.78740157480314965" bottom="0.78740157480314965" header="0.31496062992125984" footer="0.31496062992125984"/>
  <pageSetup paperSize="9" scale="77" orientation="portrait" r:id="rId1"/>
  <headerFooter>
    <oddHeader>&amp;LAntrag Junglandwirteförderung 2023/ Version JLF1</oddHeader>
    <oddFooter>&amp;L&amp;10TLLLR 03/2023&amp;C&amp;10&amp;A&amp;R&amp;10&amp;P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N33"/>
  <sheetViews>
    <sheetView showGridLines="0" showRowColHeaders="0" zoomScale="90" zoomScaleNormal="90" workbookViewId="0">
      <pane ySplit="2" topLeftCell="A6" activePane="bottomLeft" state="frozen"/>
      <selection pane="bottomLeft" activeCell="B9" sqref="B9"/>
    </sheetView>
  </sheetViews>
  <sheetFormatPr baseColWidth="10" defaultColWidth="11.5546875" defaultRowHeight="15" x14ac:dyDescent="0.2"/>
  <cols>
    <col min="1" max="1" width="3.6640625" style="57" customWidth="1"/>
    <col min="2" max="12" width="8.6640625" style="57" customWidth="1"/>
    <col min="13" max="16384" width="11.5546875" style="57"/>
  </cols>
  <sheetData>
    <row r="2" spans="2:14" ht="56.25" customHeight="1" x14ac:dyDescent="0.2">
      <c r="B2" s="208" t="s">
        <v>52</v>
      </c>
      <c r="C2" s="209"/>
      <c r="D2" s="209"/>
      <c r="E2" s="209"/>
      <c r="F2" s="209"/>
      <c r="G2" s="209"/>
      <c r="H2" s="209"/>
      <c r="I2" s="209"/>
      <c r="J2" s="209"/>
      <c r="K2" s="209"/>
      <c r="L2" s="209"/>
    </row>
    <row r="3" spans="2:14" ht="15.75" thickBot="1" x14ac:dyDescent="0.25"/>
    <row r="4" spans="2:14" ht="169.5" customHeight="1" thickBot="1" x14ac:dyDescent="0.25">
      <c r="B4" s="245" t="s">
        <v>276</v>
      </c>
      <c r="C4" s="246"/>
      <c r="D4" s="246"/>
      <c r="E4" s="246"/>
      <c r="F4" s="246"/>
      <c r="G4" s="246"/>
      <c r="H4" s="246"/>
      <c r="I4" s="246"/>
      <c r="J4" s="246"/>
      <c r="K4" s="246"/>
      <c r="L4" s="247"/>
    </row>
    <row r="5" spans="2:14" ht="15.75" thickBot="1" x14ac:dyDescent="0.25"/>
    <row r="6" spans="2:14" ht="183" customHeight="1" thickBot="1" x14ac:dyDescent="0.25">
      <c r="B6" s="245" t="s">
        <v>255</v>
      </c>
      <c r="C6" s="246"/>
      <c r="D6" s="246"/>
      <c r="E6" s="246"/>
      <c r="F6" s="246"/>
      <c r="G6" s="246"/>
      <c r="H6" s="246"/>
      <c r="I6" s="246"/>
      <c r="J6" s="246"/>
      <c r="K6" s="246"/>
      <c r="L6" s="247"/>
    </row>
    <row r="7" spans="2:14" ht="16.5" customHeight="1" thickBot="1" x14ac:dyDescent="0.25">
      <c r="N7" s="118"/>
    </row>
    <row r="8" spans="2:14" ht="192.75" customHeight="1" thickBot="1" x14ac:dyDescent="0.25">
      <c r="B8" s="245" t="s">
        <v>285</v>
      </c>
      <c r="C8" s="246"/>
      <c r="D8" s="246"/>
      <c r="E8" s="246"/>
      <c r="F8" s="246"/>
      <c r="G8" s="246"/>
      <c r="H8" s="246"/>
      <c r="I8" s="246"/>
      <c r="J8" s="246"/>
      <c r="K8" s="246"/>
      <c r="L8" s="247"/>
      <c r="N8" s="119"/>
    </row>
    <row r="9" spans="2:14" ht="15.75" thickBot="1" x14ac:dyDescent="0.25"/>
    <row r="10" spans="2:14" ht="58.5" customHeight="1" thickBot="1" x14ac:dyDescent="0.25">
      <c r="B10" s="245" t="s">
        <v>248</v>
      </c>
      <c r="C10" s="246"/>
      <c r="D10" s="246"/>
      <c r="E10" s="246"/>
      <c r="F10" s="246"/>
      <c r="G10" s="246"/>
      <c r="H10" s="246"/>
      <c r="I10" s="246"/>
      <c r="J10" s="246"/>
      <c r="K10" s="246"/>
      <c r="L10" s="247"/>
      <c r="N10" s="119"/>
    </row>
    <row r="11" spans="2:14" ht="15.75" thickBot="1" x14ac:dyDescent="0.25"/>
    <row r="12" spans="2:14" ht="58.5" customHeight="1" thickBot="1" x14ac:dyDescent="0.25">
      <c r="B12" s="245" t="s">
        <v>225</v>
      </c>
      <c r="C12" s="246"/>
      <c r="D12" s="246"/>
      <c r="E12" s="246"/>
      <c r="F12" s="246"/>
      <c r="G12" s="246"/>
      <c r="H12" s="246"/>
      <c r="I12" s="246"/>
      <c r="J12" s="246"/>
      <c r="K12" s="246"/>
      <c r="L12" s="247"/>
    </row>
    <row r="13" spans="2:14" ht="15.75" thickBot="1" x14ac:dyDescent="0.25"/>
    <row r="14" spans="2:14" ht="48.75" customHeight="1" thickBot="1" x14ac:dyDescent="0.25">
      <c r="B14" s="245" t="s">
        <v>260</v>
      </c>
      <c r="C14" s="246"/>
      <c r="D14" s="246"/>
      <c r="E14" s="246"/>
      <c r="F14" s="246"/>
      <c r="G14" s="246"/>
      <c r="H14" s="246"/>
      <c r="I14" s="246"/>
      <c r="J14" s="246"/>
      <c r="K14" s="246"/>
      <c r="L14" s="247"/>
    </row>
    <row r="15" spans="2:14" ht="15.75" thickBot="1" x14ac:dyDescent="0.25"/>
    <row r="16" spans="2:14" ht="272.25" customHeight="1" thickBot="1" x14ac:dyDescent="0.25">
      <c r="B16" s="245" t="s">
        <v>256</v>
      </c>
      <c r="C16" s="246"/>
      <c r="D16" s="246"/>
      <c r="E16" s="246"/>
      <c r="F16" s="246"/>
      <c r="G16" s="246"/>
      <c r="H16" s="246"/>
      <c r="I16" s="246"/>
      <c r="J16" s="246"/>
      <c r="K16" s="246"/>
      <c r="L16" s="247"/>
    </row>
    <row r="18" spans="10:12" ht="18" x14ac:dyDescent="0.2">
      <c r="J18" s="248" t="s">
        <v>36</v>
      </c>
      <c r="K18" s="248"/>
      <c r="L18" s="248"/>
    </row>
    <row r="33" spans="4:4" x14ac:dyDescent="0.2">
      <c r="D33" s="58"/>
    </row>
  </sheetData>
  <sheetProtection algorithmName="SHA-512" hashValue="/f965YIQ8a31SgKaDeU/UfI9ZJY0zXwx9udkAYlayEgaIq9DJjYuXp0Ytywp65X4My2vrONxvizgDxA1b3P3FA==" saltValue="JD86EcyKDrZgNaTXEccdyQ==" spinCount="100000" sheet="1" objects="1" scenarios="1"/>
  <mergeCells count="9">
    <mergeCell ref="B14:L14"/>
    <mergeCell ref="J18:L18"/>
    <mergeCell ref="B2:L2"/>
    <mergeCell ref="B4:L4"/>
    <mergeCell ref="B6:L6"/>
    <mergeCell ref="B8:L8"/>
    <mergeCell ref="B12:L12"/>
    <mergeCell ref="B10:L10"/>
    <mergeCell ref="B16:L16"/>
  </mergeCells>
  <hyperlinks>
    <hyperlink ref="J18:L18" location="'4_Pflanzenbau'!A1" display="weiter"/>
  </hyperlinks>
  <printOptions horizontalCentered="1"/>
  <pageMargins left="0.70866141732283472" right="0.70866141732283472" top="0.78740157480314965" bottom="0.78740157480314965" header="0.31496062992125984" footer="0.31496062992125984"/>
  <pageSetup paperSize="9" scale="64" orientation="portrait" r:id="rId1"/>
  <headerFooter>
    <oddHeader>&amp;LAntrag Junglandwirteförderung 2023/ Version JLF1</oddHeader>
    <oddFooter>&amp;L&amp;10TLLLR 03/2023&amp;C&amp;10&amp;A&amp;R&amp;10&amp;P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2:G56"/>
  <sheetViews>
    <sheetView showGridLines="0" showRowColHeaders="0" zoomScaleNormal="100" workbookViewId="0">
      <pane ySplit="2" topLeftCell="A32" activePane="bottomLeft" state="frozen"/>
      <selection pane="bottomLeft" activeCell="J21" sqref="J21"/>
    </sheetView>
  </sheetViews>
  <sheetFormatPr baseColWidth="10" defaultColWidth="11.5546875" defaultRowHeight="15" x14ac:dyDescent="0.2"/>
  <cols>
    <col min="1" max="1" width="3.6640625" style="6" customWidth="1"/>
    <col min="2" max="2" width="35.33203125" style="6" customWidth="1"/>
    <col min="3" max="3" width="22.6640625" style="6" customWidth="1"/>
    <col min="4" max="4" width="11.5546875" style="6"/>
    <col min="5" max="6" width="13.77734375" style="6" customWidth="1"/>
    <col min="7" max="7" width="15.77734375" style="7" customWidth="1"/>
    <col min="8" max="16384" width="11.5546875" style="6"/>
  </cols>
  <sheetData>
    <row r="2" spans="1:7" ht="57.75" customHeight="1" x14ac:dyDescent="0.2">
      <c r="B2" s="208" t="s">
        <v>263</v>
      </c>
      <c r="C2" s="209"/>
      <c r="D2" s="209"/>
      <c r="E2" s="209"/>
      <c r="F2" s="209"/>
      <c r="G2" s="209"/>
    </row>
    <row r="3" spans="1:7" ht="15.75" thickBot="1" x14ac:dyDescent="0.25"/>
    <row r="4" spans="1:7" ht="28.5" customHeight="1" thickBot="1" x14ac:dyDescent="0.25">
      <c r="B4" s="165" t="s">
        <v>271</v>
      </c>
      <c r="C4" s="250" t="str">
        <f>IF('2_Ergebnis'!F8="","",'2_Ergebnis'!F8)</f>
        <v/>
      </c>
      <c r="D4" s="251"/>
    </row>
    <row r="5" spans="1:7" s="9" customFormat="1" ht="60.75" customHeight="1" x14ac:dyDescent="0.2">
      <c r="A5" s="8"/>
      <c r="B5" s="169" t="s">
        <v>93</v>
      </c>
      <c r="C5" s="176" t="s">
        <v>94</v>
      </c>
      <c r="D5" s="170" t="s">
        <v>160</v>
      </c>
      <c r="E5" s="170" t="s">
        <v>251</v>
      </c>
      <c r="F5" s="170" t="s">
        <v>252</v>
      </c>
      <c r="G5" s="171" t="s">
        <v>95</v>
      </c>
    </row>
    <row r="6" spans="1:7" s="167" customFormat="1" ht="15" customHeight="1" thickBot="1" x14ac:dyDescent="0.25">
      <c r="B6" s="172" t="s">
        <v>278</v>
      </c>
      <c r="C6" s="173" t="s">
        <v>279</v>
      </c>
      <c r="D6" s="174" t="s">
        <v>280</v>
      </c>
      <c r="E6" s="174" t="s">
        <v>281</v>
      </c>
      <c r="F6" s="174" t="s">
        <v>282</v>
      </c>
      <c r="G6" s="175" t="s">
        <v>283</v>
      </c>
    </row>
    <row r="7" spans="1:7" ht="16.5" thickBot="1" x14ac:dyDescent="0.3">
      <c r="A7" s="10"/>
      <c r="B7" s="11" t="s">
        <v>96</v>
      </c>
      <c r="C7" s="16">
        <v>10</v>
      </c>
      <c r="D7" s="149"/>
      <c r="E7" s="61"/>
      <c r="F7" s="61"/>
      <c r="G7" s="76">
        <f>IF(E7="ja",D7*C7*Hilfstabelle!#REF!,C7*D7)</f>
        <v>0</v>
      </c>
    </row>
    <row r="8" spans="1:7" ht="30.75" thickBot="1" x14ac:dyDescent="0.25">
      <c r="A8" s="7"/>
      <c r="B8" s="18" t="s">
        <v>97</v>
      </c>
      <c r="C8" s="16">
        <v>9</v>
      </c>
      <c r="D8" s="150"/>
      <c r="E8" s="61"/>
      <c r="F8" s="61"/>
      <c r="G8" s="76">
        <f>IF(E8="ja",D8*C8*Hilfstabelle!#REF!,C8*D8)</f>
        <v>0</v>
      </c>
    </row>
    <row r="9" spans="1:7" ht="16.5" thickBot="1" x14ac:dyDescent="0.25">
      <c r="A9" s="7"/>
      <c r="B9" s="18" t="s">
        <v>98</v>
      </c>
      <c r="C9" s="16">
        <v>9</v>
      </c>
      <c r="D9" s="150"/>
      <c r="E9" s="61"/>
      <c r="F9" s="61"/>
      <c r="G9" s="76">
        <f>IF(E9="ja",D9*C9*Hilfstabelle!#REF!,C9*D9)</f>
        <v>0</v>
      </c>
    </row>
    <row r="10" spans="1:7" ht="16.5" thickBot="1" x14ac:dyDescent="0.25">
      <c r="A10" s="7"/>
      <c r="B10" s="18" t="s">
        <v>99</v>
      </c>
      <c r="C10" s="16">
        <v>9</v>
      </c>
      <c r="D10" s="150"/>
      <c r="E10" s="61"/>
      <c r="F10" s="61"/>
      <c r="G10" s="76">
        <f>IF(E10="ja",D10*C10*Hilfstabelle!#REF!,C10*D10)</f>
        <v>0</v>
      </c>
    </row>
    <row r="11" spans="1:7" ht="16.5" thickBot="1" x14ac:dyDescent="0.25">
      <c r="A11" s="7"/>
      <c r="B11" s="18" t="s">
        <v>100</v>
      </c>
      <c r="C11" s="16">
        <v>10</v>
      </c>
      <c r="D11" s="150"/>
      <c r="E11" s="61"/>
      <c r="F11" s="61"/>
      <c r="G11" s="76">
        <f>IF(E11="ja",D11*C11*Hilfstabelle!#REF!,C11*D11)</f>
        <v>0</v>
      </c>
    </row>
    <row r="12" spans="1:7" s="14" customFormat="1" ht="42.75" customHeight="1" thickBot="1" x14ac:dyDescent="0.25">
      <c r="B12" s="22" t="s">
        <v>161</v>
      </c>
      <c r="C12" s="54"/>
      <c r="D12" s="151">
        <f>SUM(D7:D11)</f>
        <v>0</v>
      </c>
      <c r="E12" s="54"/>
      <c r="F12" s="54"/>
      <c r="G12" s="43">
        <f>SUM(G7:G11)</f>
        <v>0</v>
      </c>
    </row>
    <row r="13" spans="1:7" ht="30" customHeight="1" thickBot="1" x14ac:dyDescent="0.25">
      <c r="A13" s="7"/>
      <c r="B13" s="18" t="s">
        <v>102</v>
      </c>
      <c r="C13" s="16">
        <v>11</v>
      </c>
      <c r="D13" s="150"/>
      <c r="E13" s="61"/>
      <c r="F13" s="61"/>
      <c r="G13" s="76">
        <f>IF(E13="ja",D13*C13*Hilfstabelle!#REF!,C13*D13)</f>
        <v>0</v>
      </c>
    </row>
    <row r="14" spans="1:7" ht="15.75" customHeight="1" thickBot="1" x14ac:dyDescent="0.25">
      <c r="A14" s="7"/>
      <c r="B14" s="13" t="s">
        <v>103</v>
      </c>
      <c r="C14" s="16">
        <v>8</v>
      </c>
      <c r="D14" s="150"/>
      <c r="E14" s="61"/>
      <c r="F14" s="61"/>
      <c r="G14" s="76">
        <f>IF(E14="ja",D14*C14*Hilfstabelle!#REF!,C14*D14)</f>
        <v>0</v>
      </c>
    </row>
    <row r="15" spans="1:7" s="14" customFormat="1" ht="42.75" customHeight="1" thickBot="1" x14ac:dyDescent="0.25">
      <c r="B15" s="22" t="s">
        <v>162</v>
      </c>
      <c r="C15" s="54"/>
      <c r="D15" s="151">
        <f>SUM(D13:D14)</f>
        <v>0</v>
      </c>
      <c r="E15" s="54"/>
      <c r="F15" s="54"/>
      <c r="G15" s="43">
        <f>SUM(G13:G14)</f>
        <v>0</v>
      </c>
    </row>
    <row r="16" spans="1:7" ht="16.5" thickBot="1" x14ac:dyDescent="0.25">
      <c r="A16" s="7"/>
      <c r="B16" s="13" t="s">
        <v>104</v>
      </c>
      <c r="C16" s="16">
        <v>41</v>
      </c>
      <c r="D16" s="149"/>
      <c r="E16" s="21"/>
      <c r="F16" s="61"/>
      <c r="G16" s="76">
        <f>IF(E16="ja",D16*C16*Hilfstabelle!H2,C16*D16)</f>
        <v>0</v>
      </c>
    </row>
    <row r="17" spans="1:7" ht="16.5" thickBot="1" x14ac:dyDescent="0.25">
      <c r="A17" s="7"/>
      <c r="B17" s="13" t="s">
        <v>125</v>
      </c>
      <c r="C17" s="16">
        <v>14</v>
      </c>
      <c r="D17" s="152"/>
      <c r="E17" s="21"/>
      <c r="F17" s="61"/>
      <c r="G17" s="76">
        <f>IF(E17="ja",D17*C17*Hilfstabelle!H3,C17*D17)</f>
        <v>0</v>
      </c>
    </row>
    <row r="18" spans="1:7" ht="16.5" thickBot="1" x14ac:dyDescent="0.25">
      <c r="A18" s="7"/>
      <c r="B18" s="13" t="s">
        <v>106</v>
      </c>
      <c r="C18" s="16">
        <v>17</v>
      </c>
      <c r="D18" s="153"/>
      <c r="E18" s="21"/>
      <c r="F18" s="61"/>
      <c r="G18" s="76">
        <f>IF(E18="ja",D18*C18*Hilfstabelle!H4,C18*D18)</f>
        <v>0</v>
      </c>
    </row>
    <row r="19" spans="1:7" s="14" customFormat="1" ht="42.75" customHeight="1" thickBot="1" x14ac:dyDescent="0.25">
      <c r="B19" s="22" t="s">
        <v>163</v>
      </c>
      <c r="C19" s="54"/>
      <c r="D19" s="151">
        <f>SUM(D16:D18)</f>
        <v>0</v>
      </c>
      <c r="E19" s="73"/>
      <c r="F19" s="73"/>
      <c r="G19" s="43">
        <f>SUM(G16:G18)</f>
        <v>0</v>
      </c>
    </row>
    <row r="20" spans="1:7" ht="15" customHeight="1" thickBot="1" x14ac:dyDescent="0.25">
      <c r="A20" s="7"/>
      <c r="B20" s="13" t="s">
        <v>107</v>
      </c>
      <c r="C20" s="16">
        <v>9</v>
      </c>
      <c r="D20" s="149"/>
      <c r="E20" s="21"/>
      <c r="F20" s="61"/>
      <c r="G20" s="76">
        <f>IF(E20="ja",D20*C20*Hilfstabelle!H6,C20*D20)</f>
        <v>0</v>
      </c>
    </row>
    <row r="21" spans="1:7" ht="15" customHeight="1" thickBot="1" x14ac:dyDescent="0.25">
      <c r="A21" s="7"/>
      <c r="B21" s="13" t="s">
        <v>108</v>
      </c>
      <c r="C21" s="16">
        <v>8</v>
      </c>
      <c r="D21" s="149"/>
      <c r="E21" s="21"/>
      <c r="F21" s="61"/>
      <c r="G21" s="76">
        <f>IF(E21="ja",D21*C21*Hilfstabelle!H7,C21*D21)</f>
        <v>0</v>
      </c>
    </row>
    <row r="22" spans="1:7" ht="16.5" thickBot="1" x14ac:dyDescent="0.25">
      <c r="A22" s="7"/>
      <c r="B22" s="13" t="s">
        <v>109</v>
      </c>
      <c r="C22" s="16">
        <v>8</v>
      </c>
      <c r="D22" s="150"/>
      <c r="E22" s="21"/>
      <c r="F22" s="61"/>
      <c r="G22" s="76">
        <f>IF(E22="ja",D22*C22*Hilfstabelle!H8,C22*D22)</f>
        <v>0</v>
      </c>
    </row>
    <row r="23" spans="1:7" ht="16.5" thickBot="1" x14ac:dyDescent="0.25">
      <c r="A23" s="7"/>
      <c r="B23" s="13" t="s">
        <v>110</v>
      </c>
      <c r="C23" s="16">
        <v>7</v>
      </c>
      <c r="D23" s="153"/>
      <c r="E23" s="21"/>
      <c r="F23" s="61"/>
      <c r="G23" s="76">
        <f>IF(E23="ja",D23*C23*Hilfstabelle!H9,C23*D23)</f>
        <v>0</v>
      </c>
    </row>
    <row r="24" spans="1:7" s="14" customFormat="1" ht="42.75" customHeight="1" thickBot="1" x14ac:dyDescent="0.25">
      <c r="B24" s="22" t="s">
        <v>111</v>
      </c>
      <c r="C24" s="54"/>
      <c r="D24" s="151">
        <f>SUM(D20:D23)</f>
        <v>0</v>
      </c>
      <c r="E24" s="73"/>
      <c r="F24" s="73"/>
      <c r="G24" s="43">
        <f>SUM(G20:G23)</f>
        <v>0</v>
      </c>
    </row>
    <row r="25" spans="1:7" ht="16.5" thickBot="1" x14ac:dyDescent="0.25">
      <c r="A25" s="7"/>
      <c r="B25" s="13" t="s">
        <v>112</v>
      </c>
      <c r="C25" s="72">
        <v>6</v>
      </c>
      <c r="D25" s="149"/>
      <c r="E25" s="21"/>
      <c r="F25" s="61"/>
      <c r="G25" s="76">
        <f>IF(E25="ja",D25*C25*Hilfstabelle!H11,C25*D25)</f>
        <v>0</v>
      </c>
    </row>
    <row r="26" spans="1:7" ht="16.5" thickBot="1" x14ac:dyDescent="0.25">
      <c r="A26" s="7"/>
      <c r="B26" s="13" t="s">
        <v>113</v>
      </c>
      <c r="C26" s="16">
        <v>6</v>
      </c>
      <c r="D26" s="150"/>
      <c r="E26" s="21"/>
      <c r="F26" s="61"/>
      <c r="G26" s="76">
        <f>IF(E26="ja",D26*C26*Hilfstabelle!H12,C26*D26)</f>
        <v>0</v>
      </c>
    </row>
    <row r="27" spans="1:7" ht="15" customHeight="1" thickBot="1" x14ac:dyDescent="0.25">
      <c r="A27" s="7"/>
      <c r="B27" s="13" t="s">
        <v>114</v>
      </c>
      <c r="C27" s="16">
        <v>6</v>
      </c>
      <c r="D27" s="150"/>
      <c r="E27" s="21"/>
      <c r="F27" s="61"/>
      <c r="G27" s="76">
        <f>IF(E27="ja",D27*C27*Hilfstabelle!H13,C27*D27)</f>
        <v>0</v>
      </c>
    </row>
    <row r="28" spans="1:7" s="14" customFormat="1" ht="42.75" customHeight="1" thickBot="1" x14ac:dyDescent="0.25">
      <c r="B28" s="22" t="s">
        <v>164</v>
      </c>
      <c r="C28" s="54"/>
      <c r="D28" s="151">
        <f>SUM(D25:D27)</f>
        <v>0</v>
      </c>
      <c r="E28" s="73"/>
      <c r="F28" s="73"/>
      <c r="G28" s="43">
        <f>SUM(G25:G27)</f>
        <v>0</v>
      </c>
    </row>
    <row r="29" spans="1:7" ht="16.5" thickBot="1" x14ac:dyDescent="0.25">
      <c r="A29" s="7"/>
      <c r="B29" s="13" t="s">
        <v>118</v>
      </c>
      <c r="C29" s="16">
        <v>24</v>
      </c>
      <c r="D29" s="150"/>
      <c r="E29" s="61"/>
      <c r="F29" s="61"/>
      <c r="G29" s="76">
        <f>IF(E29="ja",D29*C29*Hilfstabelle!H15,C29*D29)</f>
        <v>0</v>
      </c>
    </row>
    <row r="30" spans="1:7" ht="16.5" thickBot="1" x14ac:dyDescent="0.25">
      <c r="A30" s="7"/>
      <c r="B30" s="13" t="s">
        <v>119</v>
      </c>
      <c r="C30" s="16">
        <v>18</v>
      </c>
      <c r="D30" s="150"/>
      <c r="E30" s="61"/>
      <c r="F30" s="61"/>
      <c r="G30" s="76">
        <f>IF(E30="ja",D30*C30*Hilfstabelle!H16,C30*D30)</f>
        <v>0</v>
      </c>
    </row>
    <row r="31" spans="1:7" ht="16.5" thickBot="1" x14ac:dyDescent="0.25">
      <c r="A31" s="7"/>
      <c r="B31" s="13" t="s">
        <v>120</v>
      </c>
      <c r="C31" s="16">
        <v>23</v>
      </c>
      <c r="D31" s="150"/>
      <c r="E31" s="61"/>
      <c r="F31" s="61"/>
      <c r="G31" s="76">
        <f>IF(E31="ja",D31*C31*Hilfstabelle!H17,C31*D31)</f>
        <v>0</v>
      </c>
    </row>
    <row r="32" spans="1:7" ht="18.75" customHeight="1" thickBot="1" x14ac:dyDescent="0.25">
      <c r="A32" s="7"/>
      <c r="B32" s="13" t="s">
        <v>122</v>
      </c>
      <c r="C32" s="16">
        <v>10</v>
      </c>
      <c r="D32" s="150"/>
      <c r="E32" s="21"/>
      <c r="F32" s="61"/>
      <c r="G32" s="76">
        <f>IF(E32="ja",D32*C32*Hilfstabelle!H18,C32*D32)</f>
        <v>0</v>
      </c>
    </row>
    <row r="33" spans="1:7" s="14" customFormat="1" ht="42.75" customHeight="1" thickBot="1" x14ac:dyDescent="0.25">
      <c r="B33" s="22" t="s">
        <v>165</v>
      </c>
      <c r="C33" s="54"/>
      <c r="D33" s="151">
        <f>SUM(D29:D32)</f>
        <v>0</v>
      </c>
      <c r="E33" s="73"/>
      <c r="F33" s="73"/>
      <c r="G33" s="43">
        <f>SUM(G29:G32)</f>
        <v>0</v>
      </c>
    </row>
    <row r="34" spans="1:7" ht="16.5" thickBot="1" x14ac:dyDescent="0.25">
      <c r="A34" s="7"/>
      <c r="B34" s="13" t="s">
        <v>188</v>
      </c>
      <c r="C34" s="72">
        <v>183</v>
      </c>
      <c r="D34" s="149"/>
      <c r="E34" s="61"/>
      <c r="F34" s="21"/>
      <c r="G34" s="76">
        <f>IF(F34="nein",C34*D34,IF(F34="ja",D34*Hilfstabelle!O2,IF(AND(D34&gt;0,F34=""),"Achtung Trocknung",0)))</f>
        <v>0</v>
      </c>
    </row>
    <row r="35" spans="1:7" ht="16.5" thickBot="1" x14ac:dyDescent="0.25">
      <c r="A35" s="7"/>
      <c r="B35" s="13" t="s">
        <v>189</v>
      </c>
      <c r="C35" s="72">
        <v>142</v>
      </c>
      <c r="D35" s="150"/>
      <c r="E35" s="61"/>
      <c r="F35" s="21"/>
      <c r="G35" s="76">
        <f>IF(F35="nein",C35*D35,IF(F35="ja",D35*Hilfstabelle!O3,IF(AND(D35&gt;0,F35=""),"Achtung Trocknung",0)))</f>
        <v>0</v>
      </c>
    </row>
    <row r="36" spans="1:7" ht="15" customHeight="1" thickBot="1" x14ac:dyDescent="0.25">
      <c r="A36" s="7"/>
      <c r="B36" s="13" t="s">
        <v>190</v>
      </c>
      <c r="C36" s="72">
        <v>101</v>
      </c>
      <c r="D36" s="150"/>
      <c r="E36" s="61"/>
      <c r="F36" s="21"/>
      <c r="G36" s="76">
        <f>IF(F36="nein",C36*D36,IF(F36="ja",D36*Hilfstabelle!O4,IF(AND(D36&gt;0,F36=""),"Achtung Trocknung",0)))</f>
        <v>0</v>
      </c>
    </row>
    <row r="37" spans="1:7" ht="15" customHeight="1" thickBot="1" x14ac:dyDescent="0.25">
      <c r="A37" s="7"/>
      <c r="B37" s="13" t="s">
        <v>191</v>
      </c>
      <c r="C37" s="72">
        <v>48</v>
      </c>
      <c r="D37" s="150"/>
      <c r="E37" s="61"/>
      <c r="F37" s="21"/>
      <c r="G37" s="76">
        <f>IF(F37="nein",C37*D37,IF(F37="ja",D37*Hilfstabelle!O5,IF(AND(D37&gt;0,F37=""),"Achtung Trocknung",0)))</f>
        <v>0</v>
      </c>
    </row>
    <row r="38" spans="1:7" ht="16.5" thickBot="1" x14ac:dyDescent="0.25">
      <c r="A38" s="7"/>
      <c r="B38" s="13" t="s">
        <v>192</v>
      </c>
      <c r="C38" s="72">
        <v>22</v>
      </c>
      <c r="D38" s="150"/>
      <c r="E38" s="61"/>
      <c r="F38" s="21"/>
      <c r="G38" s="76">
        <f>IF(F38="nein",C38*D38,IF(F38="ja",D38*Hilfstabelle!O6,IF(AND(D38&gt;0,F38=""),"Achtung Trocknung",0)))</f>
        <v>0</v>
      </c>
    </row>
    <row r="39" spans="1:7" ht="15" customHeight="1" thickBot="1" x14ac:dyDescent="0.25">
      <c r="A39" s="7"/>
      <c r="B39" s="13" t="s">
        <v>193</v>
      </c>
      <c r="C39" s="72">
        <v>9</v>
      </c>
      <c r="D39" s="150"/>
      <c r="E39" s="61"/>
      <c r="F39" s="21"/>
      <c r="G39" s="76">
        <f>IF(F39="nein",C39*D39,IF(F39="ja",D39*Hilfstabelle!O7,IF(AND(D39&gt;0,F39=""),"Achtung Trocknung",0)))</f>
        <v>0</v>
      </c>
    </row>
    <row r="40" spans="1:7" s="14" customFormat="1" ht="42.75" customHeight="1" thickBot="1" x14ac:dyDescent="0.25">
      <c r="B40" s="22" t="s">
        <v>194</v>
      </c>
      <c r="C40" s="54"/>
      <c r="D40" s="151">
        <f>SUM(D34:D39)</f>
        <v>0</v>
      </c>
      <c r="E40" s="54"/>
      <c r="F40" s="54"/>
      <c r="G40" s="43">
        <f>SUM(G34:G39)</f>
        <v>0</v>
      </c>
    </row>
    <row r="41" spans="1:7" ht="16.5" thickBot="1" x14ac:dyDescent="0.25">
      <c r="A41" s="7"/>
      <c r="B41" s="18" t="s">
        <v>229</v>
      </c>
      <c r="C41" s="16">
        <v>380</v>
      </c>
      <c r="D41" s="149"/>
      <c r="E41" s="21"/>
      <c r="F41" s="61"/>
      <c r="G41" s="76">
        <f>(C41*D41)+IF(E41="ja",D41*C41*Hilfstabelle!H20,0)</f>
        <v>0</v>
      </c>
    </row>
    <row r="42" spans="1:7" ht="16.5" thickBot="1" x14ac:dyDescent="0.25">
      <c r="A42" s="7"/>
      <c r="B42" s="13" t="s">
        <v>116</v>
      </c>
      <c r="C42" s="16">
        <v>197</v>
      </c>
      <c r="D42" s="150"/>
      <c r="E42" s="21"/>
      <c r="F42" s="61"/>
      <c r="G42" s="76">
        <f>(C42*D42)+IF(E42="ja",D42*C42*Hilfstabelle!H21,0)</f>
        <v>0</v>
      </c>
    </row>
    <row r="43" spans="1:7" ht="15" customHeight="1" thickBot="1" x14ac:dyDescent="0.25">
      <c r="A43" s="7"/>
      <c r="B43" s="13" t="s">
        <v>121</v>
      </c>
      <c r="C43" s="16">
        <v>6</v>
      </c>
      <c r="D43" s="150"/>
      <c r="E43" s="21"/>
      <c r="F43" s="61"/>
      <c r="G43" s="76">
        <f>(C43*D43)+IF(E43="ja",D43*C43*Hilfstabelle!H23,0)</f>
        <v>0</v>
      </c>
    </row>
    <row r="44" spans="1:7" ht="16.5" thickBot="1" x14ac:dyDescent="0.25">
      <c r="A44" s="7"/>
      <c r="B44" s="13" t="s">
        <v>123</v>
      </c>
      <c r="C44" s="16">
        <v>2</v>
      </c>
      <c r="D44" s="150"/>
      <c r="E44" s="61"/>
      <c r="F44" s="61"/>
      <c r="G44" s="76">
        <f>(C44*D44)+IF(E44="ja",D44*C44*Hilfstabelle!H24,0)</f>
        <v>0</v>
      </c>
    </row>
    <row r="45" spans="1:7" ht="15" customHeight="1" thickBot="1" x14ac:dyDescent="0.25">
      <c r="A45" s="7"/>
      <c r="B45" s="13" t="s">
        <v>124</v>
      </c>
      <c r="C45" s="16">
        <v>6</v>
      </c>
      <c r="D45" s="150"/>
      <c r="E45" s="61"/>
      <c r="F45" s="61"/>
      <c r="G45" s="76">
        <f>(C45*D45)+IF(E45="ja",D45*C45*Hilfstabelle!H25,0)</f>
        <v>0</v>
      </c>
    </row>
    <row r="46" spans="1:7" s="14" customFormat="1" ht="42.75" customHeight="1" thickBot="1" x14ac:dyDescent="0.25">
      <c r="B46" s="22" t="s">
        <v>166</v>
      </c>
      <c r="C46" s="54"/>
      <c r="D46" s="151">
        <f>SUM(D41:D45)</f>
        <v>0</v>
      </c>
      <c r="E46" s="54"/>
      <c r="F46" s="54"/>
      <c r="G46" s="43">
        <f>SUM(G41:G45)</f>
        <v>0</v>
      </c>
    </row>
    <row r="47" spans="1:7" s="14" customFormat="1" ht="42.75" customHeight="1" thickBot="1" x14ac:dyDescent="0.25">
      <c r="B47" s="22" t="s">
        <v>101</v>
      </c>
      <c r="C47" s="54" t="s">
        <v>126</v>
      </c>
      <c r="D47" s="151"/>
      <c r="E47" s="54"/>
      <c r="F47" s="54"/>
      <c r="G47" s="43"/>
    </row>
    <row r="48" spans="1:7" ht="16.5" thickBot="1" x14ac:dyDescent="0.25">
      <c r="A48" s="7"/>
      <c r="B48" s="26"/>
      <c r="C48" s="5"/>
      <c r="D48" s="150"/>
      <c r="E48" s="61"/>
      <c r="F48" s="61"/>
      <c r="G48" s="76">
        <f>C48*D48</f>
        <v>0</v>
      </c>
    </row>
    <row r="49" spans="1:7" ht="16.5" thickBot="1" x14ac:dyDescent="0.25">
      <c r="A49" s="7"/>
      <c r="B49" s="26"/>
      <c r="C49" s="5"/>
      <c r="D49" s="150"/>
      <c r="E49" s="61"/>
      <c r="F49" s="61"/>
      <c r="G49" s="76">
        <f>C49*D49</f>
        <v>0</v>
      </c>
    </row>
    <row r="50" spans="1:7" ht="16.5" thickBot="1" x14ac:dyDescent="0.25">
      <c r="A50" s="7"/>
      <c r="B50" s="26"/>
      <c r="C50" s="5"/>
      <c r="D50" s="150"/>
      <c r="E50" s="61"/>
      <c r="F50" s="61"/>
      <c r="G50" s="76">
        <f>C50*D50</f>
        <v>0</v>
      </c>
    </row>
    <row r="51" spans="1:7" ht="16.5" thickBot="1" x14ac:dyDescent="0.25">
      <c r="A51" s="7"/>
      <c r="B51" s="26"/>
      <c r="C51" s="5"/>
      <c r="D51" s="150"/>
      <c r="E51" s="61"/>
      <c r="F51" s="61"/>
      <c r="G51" s="76">
        <f>C51*D51</f>
        <v>0</v>
      </c>
    </row>
    <row r="52" spans="1:7" s="155" customFormat="1" ht="42.75" customHeight="1" thickBot="1" x14ac:dyDescent="0.25">
      <c r="B52" s="156" t="s">
        <v>250</v>
      </c>
      <c r="C52" s="157"/>
      <c r="D52" s="160">
        <f>D12+D15+D19+D24+D28+D33+D40+D46+D48+D49+D50+D51</f>
        <v>0</v>
      </c>
      <c r="E52" s="157"/>
      <c r="F52" s="157"/>
      <c r="G52" s="159"/>
    </row>
    <row r="53" spans="1:7" s="14" customFormat="1" ht="42.75" customHeight="1" thickBot="1" x14ac:dyDescent="0.25">
      <c r="B53" s="24"/>
      <c r="C53" s="55"/>
      <c r="D53" s="55"/>
      <c r="E53" s="55" t="s">
        <v>71</v>
      </c>
      <c r="F53" s="55"/>
      <c r="G53" s="44">
        <f>G12+G15+G19+G24+G28+G33+G46+G48+G49+G50+G51</f>
        <v>0</v>
      </c>
    </row>
    <row r="54" spans="1:7" s="27" customFormat="1" ht="42.75" customHeight="1" x14ac:dyDescent="0.2">
      <c r="B54" s="249" t="s">
        <v>133</v>
      </c>
      <c r="C54" s="249"/>
      <c r="G54" s="28"/>
    </row>
    <row r="56" spans="1:7" ht="18" x14ac:dyDescent="0.2">
      <c r="B56" s="121" t="s">
        <v>37</v>
      </c>
      <c r="C56" s="7"/>
      <c r="D56" s="248" t="s">
        <v>36</v>
      </c>
      <c r="E56" s="248"/>
      <c r="F56" s="248"/>
      <c r="G56" s="248"/>
    </row>
  </sheetData>
  <sheetProtection algorithmName="SHA-512" hashValue="Gzo1ekcVKEqm0nFr8ddbY8yCStOBH+kPQ5+6MUtXs/CWEbFlBOzeJfh5j2jcwl0oGmIVii87ByjEs4UHBSiqnw==" saltValue="bRs5zAX6qZJWxu79DgUGdA==" spinCount="100000" sheet="1" objects="1" scenarios="1"/>
  <mergeCells count="4">
    <mergeCell ref="B2:G2"/>
    <mergeCell ref="B54:C54"/>
    <mergeCell ref="D56:G56"/>
    <mergeCell ref="C4:D4"/>
  </mergeCells>
  <hyperlinks>
    <hyperlink ref="B56" location="'2_Ergebnis'!A1" display="zurück zum Ergebnis"/>
    <hyperlink ref="D56:G56" location="'5_Tierhaltung'!A1" display="weiter"/>
  </hyperlinks>
  <printOptions horizontalCentered="1"/>
  <pageMargins left="0.70866141732283472" right="0.70866141732283472" top="0.78740157480314965" bottom="0.78740157480314965" header="0.31496062992125984" footer="0.31496062992125984"/>
  <pageSetup paperSize="9" scale="50" orientation="portrait" r:id="rId1"/>
  <headerFooter>
    <oddHeader>&amp;LAntrag Junglandwirteförderung 2023/ Version JLF1</oddHeader>
    <oddFooter>&amp;L&amp;10TLLLR 03/2023&amp;C&amp;10&amp;A&amp;R&amp;10&amp;P von &amp;N</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x14:formula1>
            <xm:f>Hilfstabelle!$A$2:$A$3</xm:f>
          </x14:formula1>
          <xm:sqref>E20:E23 E32 E16:E18 E25:E27 E41:E43 F34:F39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G50"/>
  <sheetViews>
    <sheetView showGridLines="0" showRowColHeaders="0" zoomScaleNormal="100" workbookViewId="0">
      <pane ySplit="2" topLeftCell="A30" activePane="bottomLeft" state="frozen"/>
      <selection pane="bottomLeft" activeCell="I16" sqref="I16"/>
    </sheetView>
  </sheetViews>
  <sheetFormatPr baseColWidth="10" defaultColWidth="11.5546875" defaultRowHeight="15" x14ac:dyDescent="0.2"/>
  <cols>
    <col min="1" max="1" width="3.6640625" style="6" customWidth="1"/>
    <col min="2" max="2" width="37.109375" style="6" customWidth="1"/>
    <col min="3" max="3" width="22.6640625" style="6" customWidth="1"/>
    <col min="4" max="4" width="11.5546875" style="6"/>
    <col min="5" max="5" width="13.77734375" style="6" customWidth="1"/>
    <col min="6" max="6" width="12" style="7" customWidth="1"/>
    <col min="7" max="16384" width="11.5546875" style="6"/>
  </cols>
  <sheetData>
    <row r="2" spans="1:7" ht="57.75" customHeight="1" x14ac:dyDescent="0.2">
      <c r="B2" s="208" t="s">
        <v>264</v>
      </c>
      <c r="C2" s="209"/>
      <c r="D2" s="209"/>
      <c r="E2" s="209"/>
      <c r="F2" s="209"/>
    </row>
    <row r="3" spans="1:7" ht="15.75" thickBot="1" x14ac:dyDescent="0.25"/>
    <row r="4" spans="1:7" ht="24" customHeight="1" thickBot="1" x14ac:dyDescent="0.25">
      <c r="B4" s="165" t="s">
        <v>271</v>
      </c>
      <c r="C4" s="250" t="str">
        <f>IF('2_Ergebnis'!F8="","",'2_Ergebnis'!F8)</f>
        <v/>
      </c>
      <c r="D4" s="251"/>
    </row>
    <row r="5" spans="1:7" s="9" customFormat="1" ht="57" customHeight="1" x14ac:dyDescent="0.2">
      <c r="A5" s="8"/>
      <c r="B5" s="169" t="s">
        <v>23</v>
      </c>
      <c r="C5" s="170" t="s">
        <v>130</v>
      </c>
      <c r="D5" s="170" t="s">
        <v>272</v>
      </c>
      <c r="E5" s="170" t="s">
        <v>251</v>
      </c>
      <c r="F5" s="171" t="s">
        <v>69</v>
      </c>
    </row>
    <row r="6" spans="1:7" s="167" customFormat="1" ht="15" customHeight="1" thickBot="1" x14ac:dyDescent="0.25">
      <c r="B6" s="172" t="s">
        <v>278</v>
      </c>
      <c r="C6" s="173" t="s">
        <v>279</v>
      </c>
      <c r="D6" s="174" t="s">
        <v>280</v>
      </c>
      <c r="E6" s="174" t="s">
        <v>281</v>
      </c>
      <c r="F6" s="175" t="s">
        <v>282</v>
      </c>
      <c r="G6" s="9"/>
    </row>
    <row r="7" spans="1:7" ht="16.5" thickBot="1" x14ac:dyDescent="0.25">
      <c r="A7" s="7"/>
      <c r="B7" s="13" t="s">
        <v>24</v>
      </c>
      <c r="C7" s="12">
        <v>22</v>
      </c>
      <c r="D7" s="5"/>
      <c r="E7" s="15"/>
      <c r="F7" s="39">
        <f t="shared" ref="F7" si="0">C7*D7</f>
        <v>0</v>
      </c>
      <c r="G7" s="9"/>
    </row>
    <row r="8" spans="1:7" ht="15.75" thickBot="1" x14ac:dyDescent="0.25">
      <c r="A8" s="7"/>
      <c r="B8" s="13" t="s">
        <v>26</v>
      </c>
      <c r="C8" s="12">
        <v>15</v>
      </c>
      <c r="D8" s="5"/>
      <c r="E8" s="21"/>
      <c r="F8" s="39">
        <f>(C8*D8)+IF(E8="ja",D8*C8*Hilfstabelle!E3,0)</f>
        <v>0</v>
      </c>
      <c r="G8" s="9"/>
    </row>
    <row r="9" spans="1:7" ht="15.75" thickBot="1" x14ac:dyDescent="0.25">
      <c r="A9" s="7"/>
      <c r="B9" s="13" t="s">
        <v>27</v>
      </c>
      <c r="C9" s="12">
        <v>8</v>
      </c>
      <c r="D9" s="5"/>
      <c r="E9" s="21"/>
      <c r="F9" s="39">
        <f>(C9*D9)+IF(E9="ja",D9*C9*Hilfstabelle!E4,0)</f>
        <v>0</v>
      </c>
    </row>
    <row r="10" spans="1:7" ht="15.75" thickBot="1" x14ac:dyDescent="0.25">
      <c r="A10" s="7"/>
      <c r="B10" s="181" t="s">
        <v>28</v>
      </c>
      <c r="C10" s="182">
        <v>8</v>
      </c>
      <c r="D10" s="5"/>
      <c r="E10" s="21"/>
      <c r="F10" s="183">
        <f>(C10*D10)+IF(E10="ja",D10*C10*Hilfstabelle!E5,0)</f>
        <v>0</v>
      </c>
    </row>
    <row r="11" spans="1:7" s="14" customFormat="1" ht="42.75" customHeight="1" thickBot="1" x14ac:dyDescent="0.25">
      <c r="B11" s="22" t="s">
        <v>80</v>
      </c>
      <c r="C11" s="23"/>
      <c r="D11" s="23"/>
      <c r="E11" s="23"/>
      <c r="F11" s="40">
        <f>SUM(F7:F10)</f>
        <v>0</v>
      </c>
    </row>
    <row r="12" spans="1:7" ht="15" customHeight="1" thickBot="1" x14ac:dyDescent="0.25">
      <c r="A12" s="7"/>
      <c r="B12" s="13" t="s">
        <v>15</v>
      </c>
      <c r="C12" s="12">
        <v>8</v>
      </c>
      <c r="D12" s="5"/>
      <c r="E12" s="15"/>
      <c r="F12" s="39">
        <f>C12*D12</f>
        <v>0</v>
      </c>
    </row>
    <row r="13" spans="1:7" ht="15.75" customHeight="1" thickBot="1" x14ac:dyDescent="0.25">
      <c r="A13" s="7"/>
      <c r="B13" s="13" t="s">
        <v>14</v>
      </c>
      <c r="C13" s="12">
        <v>8</v>
      </c>
      <c r="D13" s="5"/>
      <c r="E13" s="15"/>
      <c r="F13" s="39">
        <f t="shared" ref="F13:F14" si="1">C13*D13</f>
        <v>0</v>
      </c>
    </row>
    <row r="14" spans="1:7" ht="15.75" customHeight="1" thickBot="1" x14ac:dyDescent="0.25">
      <c r="A14" s="7"/>
      <c r="B14" s="13" t="s">
        <v>16</v>
      </c>
      <c r="C14" s="12">
        <v>8</v>
      </c>
      <c r="D14" s="20"/>
      <c r="E14" s="15"/>
      <c r="F14" s="39">
        <f t="shared" si="1"/>
        <v>0</v>
      </c>
    </row>
    <row r="15" spans="1:7" s="14" customFormat="1" ht="42.75" customHeight="1" thickBot="1" x14ac:dyDescent="0.25">
      <c r="B15" s="22" t="s">
        <v>81</v>
      </c>
      <c r="C15" s="23"/>
      <c r="D15" s="23"/>
      <c r="E15" s="23"/>
      <c r="F15" s="40">
        <f>SUM(F12:F14)</f>
        <v>0</v>
      </c>
    </row>
    <row r="16" spans="1:7" ht="16.5" thickBot="1" x14ac:dyDescent="0.25">
      <c r="A16" s="7"/>
      <c r="B16" s="13" t="s">
        <v>29</v>
      </c>
      <c r="C16" s="12">
        <v>20</v>
      </c>
      <c r="D16" s="21"/>
      <c r="E16" s="15"/>
      <c r="F16" s="39">
        <f>C16*D16</f>
        <v>0</v>
      </c>
    </row>
    <row r="17" spans="1:6" ht="16.5" thickBot="1" x14ac:dyDescent="0.25">
      <c r="A17" s="7"/>
      <c r="B17" s="13" t="s">
        <v>38</v>
      </c>
      <c r="C17" s="16">
        <v>8</v>
      </c>
      <c r="D17" s="20"/>
      <c r="E17" s="15"/>
      <c r="F17" s="39">
        <f t="shared" ref="F17" si="2">C17*D17</f>
        <v>0</v>
      </c>
    </row>
    <row r="18" spans="1:6" s="14" customFormat="1" ht="42.75" customHeight="1" thickBot="1" x14ac:dyDescent="0.25">
      <c r="B18" s="22" t="s">
        <v>82</v>
      </c>
      <c r="C18" s="23"/>
      <c r="D18" s="23"/>
      <c r="E18" s="23"/>
      <c r="F18" s="40">
        <f>SUM(F16:F17)</f>
        <v>0</v>
      </c>
    </row>
    <row r="19" spans="1:6" ht="15" customHeight="1" thickBot="1" x14ac:dyDescent="0.25">
      <c r="A19" s="7"/>
      <c r="B19" s="13" t="s">
        <v>17</v>
      </c>
      <c r="C19" s="16">
        <v>75</v>
      </c>
      <c r="D19" s="21"/>
      <c r="E19" s="15"/>
      <c r="F19" s="39">
        <f>C19*D19</f>
        <v>0</v>
      </c>
    </row>
    <row r="20" spans="1:6" ht="16.5" thickBot="1" x14ac:dyDescent="0.25">
      <c r="A20" s="7"/>
      <c r="B20" s="13" t="s">
        <v>18</v>
      </c>
      <c r="C20" s="16">
        <v>75</v>
      </c>
      <c r="D20" s="5"/>
      <c r="E20" s="15"/>
      <c r="F20" s="39">
        <f t="shared" ref="F20:F39" si="3">C20*D20</f>
        <v>0</v>
      </c>
    </row>
    <row r="21" spans="1:6" ht="16.5" thickBot="1" x14ac:dyDescent="0.25">
      <c r="A21" s="7"/>
      <c r="B21" s="13" t="s">
        <v>19</v>
      </c>
      <c r="C21" s="16">
        <v>75</v>
      </c>
      <c r="D21" s="20"/>
      <c r="E21" s="15"/>
      <c r="F21" s="39">
        <f t="shared" si="3"/>
        <v>0</v>
      </c>
    </row>
    <row r="22" spans="1:6" s="14" customFormat="1" ht="42.75" customHeight="1" thickBot="1" x14ac:dyDescent="0.25">
      <c r="B22" s="22" t="s">
        <v>83</v>
      </c>
      <c r="C22" s="23"/>
      <c r="D22" s="23"/>
      <c r="E22" s="23"/>
      <c r="F22" s="40">
        <f>SUM(F19:F21)</f>
        <v>0</v>
      </c>
    </row>
    <row r="23" spans="1:6" ht="15.75" thickBot="1" x14ac:dyDescent="0.25">
      <c r="A23" s="7"/>
      <c r="B23" s="13" t="s">
        <v>43</v>
      </c>
      <c r="C23" s="17">
        <v>5</v>
      </c>
      <c r="D23" s="21"/>
      <c r="E23" s="21"/>
      <c r="F23" s="45">
        <f>(C23*D23)+(IF(E23="ja",D23*C23*Hilfstabelle!E7,0))</f>
        <v>0</v>
      </c>
    </row>
    <row r="24" spans="1:6" ht="15.75" thickBot="1" x14ac:dyDescent="0.25">
      <c r="A24" s="7"/>
      <c r="B24" s="13" t="s">
        <v>30</v>
      </c>
      <c r="C24" s="16">
        <v>9</v>
      </c>
      <c r="D24" s="5"/>
      <c r="E24" s="21"/>
      <c r="F24" s="45">
        <f>(C24*D24)+(IF(E24="ja",D24*C24*Hilfstabelle!E8,0))</f>
        <v>0</v>
      </c>
    </row>
    <row r="25" spans="1:6" ht="15" customHeight="1" thickBot="1" x14ac:dyDescent="0.25">
      <c r="A25" s="7"/>
      <c r="B25" s="13" t="s">
        <v>20</v>
      </c>
      <c r="C25" s="16">
        <v>1</v>
      </c>
      <c r="D25" s="5"/>
      <c r="E25" s="21"/>
      <c r="F25" s="45">
        <f>(C25*D25)+(IF(E25="ja",D25*C25*Hilfstabelle!E9,0))</f>
        <v>0</v>
      </c>
    </row>
    <row r="26" spans="1:6" ht="15.75" customHeight="1" thickBot="1" x14ac:dyDescent="0.25">
      <c r="A26" s="7"/>
      <c r="B26" s="13" t="s">
        <v>21</v>
      </c>
      <c r="C26" s="16">
        <v>1</v>
      </c>
      <c r="D26" s="20"/>
      <c r="E26" s="21"/>
      <c r="F26" s="45">
        <f>(C26*D26)+(IF(E26="ja",D26*C26*Hilfstabelle!E10,0))</f>
        <v>0</v>
      </c>
    </row>
    <row r="27" spans="1:6" s="14" customFormat="1" ht="42.75" customHeight="1" thickBot="1" x14ac:dyDescent="0.25">
      <c r="B27" s="22" t="s">
        <v>84</v>
      </c>
      <c r="C27" s="23"/>
      <c r="D27" s="23"/>
      <c r="E27" s="23"/>
      <c r="F27" s="46">
        <f>SUM(F23:F26)</f>
        <v>0</v>
      </c>
    </row>
    <row r="28" spans="1:6" ht="30.75" thickBot="1" x14ac:dyDescent="0.25">
      <c r="A28" s="7"/>
      <c r="B28" s="18" t="s">
        <v>31</v>
      </c>
      <c r="C28" s="16">
        <v>0.5</v>
      </c>
      <c r="D28" s="21"/>
      <c r="E28" s="21"/>
      <c r="F28" s="42">
        <f>(C28*D28)+(IF(E28="ja",D28*C28*Hilfstabelle!E12,0))</f>
        <v>0</v>
      </c>
    </row>
    <row r="29" spans="1:6" ht="15.75" thickBot="1" x14ac:dyDescent="0.25">
      <c r="A29" s="7"/>
      <c r="B29" s="13" t="s">
        <v>22</v>
      </c>
      <c r="C29" s="16">
        <v>0.2</v>
      </c>
      <c r="D29" s="5"/>
      <c r="E29" s="21"/>
      <c r="F29" s="42">
        <f>(C29*D29)+(IF(E29="ja",D29*C29*Hilfstabelle!E13,0))</f>
        <v>0</v>
      </c>
    </row>
    <row r="30" spans="1:6" ht="15.75" thickBot="1" x14ac:dyDescent="0.25">
      <c r="A30" s="7"/>
      <c r="B30" s="13" t="s">
        <v>39</v>
      </c>
      <c r="C30" s="16">
        <v>0.04</v>
      </c>
      <c r="D30" s="5"/>
      <c r="E30" s="21"/>
      <c r="F30" s="42">
        <f>(C30*D30)+(IF(E30="ja",D30*C30*Hilfstabelle!E14,0))</f>
        <v>0</v>
      </c>
    </row>
    <row r="31" spans="1:6" ht="15.75" thickBot="1" x14ac:dyDescent="0.25">
      <c r="A31" s="7"/>
      <c r="B31" s="13" t="s">
        <v>131</v>
      </c>
      <c r="C31" s="12">
        <v>0.5</v>
      </c>
      <c r="D31" s="59"/>
      <c r="E31" s="21"/>
      <c r="F31" s="42">
        <f>(C31*D31)+(IF(E31="ja",D31*C31*Hilfstabelle!E15,0))</f>
        <v>0</v>
      </c>
    </row>
    <row r="32" spans="1:6" ht="15" customHeight="1" thickBot="1" x14ac:dyDescent="0.25">
      <c r="A32" s="7"/>
      <c r="B32" s="13" t="s">
        <v>41</v>
      </c>
      <c r="C32" s="12">
        <v>1</v>
      </c>
      <c r="D32" s="5"/>
      <c r="E32" s="21"/>
      <c r="F32" s="42">
        <f>(C32*D32)+(IF(E32="ja",D32*C32*Hilfstabelle!E16,0))</f>
        <v>0</v>
      </c>
    </row>
    <row r="33" spans="1:6" ht="15.75" customHeight="1" thickBot="1" x14ac:dyDescent="0.25">
      <c r="A33" s="7"/>
      <c r="B33" s="13" t="s">
        <v>42</v>
      </c>
      <c r="C33" s="12">
        <v>0.1</v>
      </c>
      <c r="D33" s="5"/>
      <c r="E33" s="21"/>
      <c r="F33" s="42">
        <f>(C33*D33)+(IF(E33="ja",D33*C33*Hilfstabelle!E17,0))</f>
        <v>0</v>
      </c>
    </row>
    <row r="34" spans="1:6" s="14" customFormat="1" ht="42.75" customHeight="1" thickBot="1" x14ac:dyDescent="0.25">
      <c r="B34" s="22" t="s">
        <v>85</v>
      </c>
      <c r="C34" s="23"/>
      <c r="D34" s="23"/>
      <c r="E34" s="23"/>
      <c r="F34" s="43">
        <f>SUM(F28:F33)</f>
        <v>0</v>
      </c>
    </row>
    <row r="35" spans="1:6" ht="28.5" customHeight="1" thickBot="1" x14ac:dyDescent="0.25">
      <c r="A35" s="7"/>
      <c r="B35" s="18" t="s">
        <v>228</v>
      </c>
      <c r="C35" s="12">
        <v>9</v>
      </c>
      <c r="D35" s="5"/>
      <c r="E35" s="15"/>
      <c r="F35" s="39">
        <f t="shared" si="3"/>
        <v>0</v>
      </c>
    </row>
    <row r="36" spans="1:6" s="14" customFormat="1" ht="42.75" customHeight="1" thickBot="1" x14ac:dyDescent="0.25">
      <c r="B36" s="22" t="s">
        <v>86</v>
      </c>
      <c r="C36" s="23"/>
      <c r="D36" s="23"/>
      <c r="E36" s="23"/>
      <c r="F36" s="40">
        <f>SUM(F35:F35)</f>
        <v>0</v>
      </c>
    </row>
    <row r="37" spans="1:6" ht="15" customHeight="1" thickBot="1" x14ac:dyDescent="0.25">
      <c r="A37" s="7"/>
      <c r="B37" s="13" t="s">
        <v>92</v>
      </c>
      <c r="C37" s="12">
        <v>11</v>
      </c>
      <c r="D37" s="5"/>
      <c r="E37" s="15"/>
      <c r="F37" s="39">
        <f t="shared" si="3"/>
        <v>0</v>
      </c>
    </row>
    <row r="38" spans="1:6" ht="16.5" thickBot="1" x14ac:dyDescent="0.25">
      <c r="A38" s="7"/>
      <c r="B38" s="26"/>
      <c r="C38" s="5"/>
      <c r="D38" s="5"/>
      <c r="E38" s="15"/>
      <c r="F38" s="39">
        <f t="shared" si="3"/>
        <v>0</v>
      </c>
    </row>
    <row r="39" spans="1:6" ht="15" customHeight="1" thickBot="1" x14ac:dyDescent="0.25">
      <c r="A39" s="7"/>
      <c r="B39" s="26"/>
      <c r="C39" s="5"/>
      <c r="D39" s="5"/>
      <c r="E39" s="15"/>
      <c r="F39" s="39">
        <f t="shared" si="3"/>
        <v>0</v>
      </c>
    </row>
    <row r="40" spans="1:6" s="14" customFormat="1" ht="42.75" customHeight="1" thickBot="1" x14ac:dyDescent="0.25">
      <c r="B40" s="22" t="s">
        <v>87</v>
      </c>
      <c r="C40" s="23"/>
      <c r="D40" s="23"/>
      <c r="E40" s="23"/>
      <c r="F40" s="40">
        <f>SUM(F37:F39)</f>
        <v>0</v>
      </c>
    </row>
    <row r="41" spans="1:6" ht="16.5" thickBot="1" x14ac:dyDescent="0.3">
      <c r="A41" s="7"/>
      <c r="B41" s="19" t="s">
        <v>88</v>
      </c>
      <c r="C41" s="12">
        <v>9</v>
      </c>
      <c r="D41" s="5"/>
      <c r="E41" s="15"/>
      <c r="F41" s="41">
        <f>C41*D41</f>
        <v>0</v>
      </c>
    </row>
    <row r="42" spans="1:6" s="14" customFormat="1" ht="42.75" customHeight="1" thickBot="1" x14ac:dyDescent="0.25">
      <c r="B42" s="22" t="s">
        <v>89</v>
      </c>
      <c r="C42" s="23" t="s">
        <v>46</v>
      </c>
      <c r="D42" s="23"/>
      <c r="E42" s="23"/>
      <c r="F42" s="43"/>
    </row>
    <row r="43" spans="1:6" ht="16.5" thickBot="1" x14ac:dyDescent="0.25">
      <c r="A43" s="7"/>
      <c r="B43" s="26"/>
      <c r="C43" s="5"/>
      <c r="D43" s="5"/>
      <c r="E43" s="15"/>
      <c r="F43" s="47">
        <f>C43*D43</f>
        <v>0</v>
      </c>
    </row>
    <row r="44" spans="1:6" ht="16.5" thickBot="1" x14ac:dyDescent="0.25">
      <c r="A44" s="7"/>
      <c r="B44" s="26"/>
      <c r="C44" s="5"/>
      <c r="D44" s="5"/>
      <c r="E44" s="15"/>
      <c r="F44" s="47">
        <f t="shared" ref="F44:F46" si="4">C44*D44</f>
        <v>0</v>
      </c>
    </row>
    <row r="45" spans="1:6" ht="16.5" thickBot="1" x14ac:dyDescent="0.25">
      <c r="A45" s="7"/>
      <c r="B45" s="26"/>
      <c r="C45" s="5"/>
      <c r="D45" s="5"/>
      <c r="E45" s="15"/>
      <c r="F45" s="47">
        <f t="shared" si="4"/>
        <v>0</v>
      </c>
    </row>
    <row r="46" spans="1:6" ht="16.5" thickBot="1" x14ac:dyDescent="0.25">
      <c r="A46" s="7"/>
      <c r="B46" s="26"/>
      <c r="C46" s="5"/>
      <c r="D46" s="5"/>
      <c r="E46" s="15"/>
      <c r="F46" s="47">
        <f t="shared" si="4"/>
        <v>0</v>
      </c>
    </row>
    <row r="47" spans="1:6" s="14" customFormat="1" ht="42.75" customHeight="1" thickBot="1" x14ac:dyDescent="0.25">
      <c r="B47" s="24" t="s">
        <v>90</v>
      </c>
      <c r="C47" s="25"/>
      <c r="D47" s="25"/>
      <c r="E47" s="55" t="s">
        <v>71</v>
      </c>
      <c r="F47" s="44">
        <f>F11+F15+F18+F22+F27+F34+F36+F40+F41+F43+F44+F45+F46</f>
        <v>0</v>
      </c>
    </row>
    <row r="48" spans="1:6" s="27" customFormat="1" ht="42.75" customHeight="1" x14ac:dyDescent="0.2">
      <c r="B48" s="249" t="s">
        <v>133</v>
      </c>
      <c r="C48" s="249"/>
      <c r="F48" s="28"/>
    </row>
    <row r="50" spans="2:6" ht="18" x14ac:dyDescent="0.2">
      <c r="B50" s="122" t="s">
        <v>37</v>
      </c>
      <c r="C50" s="7"/>
      <c r="D50" s="252" t="s">
        <v>36</v>
      </c>
      <c r="E50" s="252"/>
      <c r="F50" s="252"/>
    </row>
  </sheetData>
  <sheetProtection algorithmName="SHA-512" hashValue="Q6K/jvWJPZdndVAASLMV5bSpkDpGUDIydB5PaI+1nLjHfN7AHPjwcySxI411F1QPNu5RbTO5v5DcggBM80xAdg==" saltValue="d0kZCD7/eOTGexfEJoh+Aw==" spinCount="100000" sheet="1" objects="1" scenarios="1"/>
  <mergeCells count="4">
    <mergeCell ref="D50:F50"/>
    <mergeCell ref="B2:F2"/>
    <mergeCell ref="B48:C48"/>
    <mergeCell ref="C4:D4"/>
  </mergeCells>
  <hyperlinks>
    <hyperlink ref="D50:F50" location="'6_Obst- und Gartenbau'!A1" display="weiter"/>
    <hyperlink ref="B50" location="'2_Ergebnis'!A1" display="zurück zum Ergebnis"/>
  </hyperlinks>
  <printOptions horizontalCentered="1"/>
  <pageMargins left="0.70866141732283472" right="0.70866141732283472" top="0.78740157480314965" bottom="0.78740157480314965" header="0.31496062992125984" footer="0.31496062992125984"/>
  <pageSetup paperSize="9" scale="57" orientation="portrait" r:id="rId1"/>
  <headerFooter>
    <oddHeader>&amp;LAntrag Junglandwirteförderung 2023/ Version JLF1</oddHeader>
    <oddFooter>&amp;L&amp;10TLLLR 03/2023&amp;C&amp;10&amp;A&amp;R&amp;10&amp;P von &amp;N</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x14:formula1>
            <xm:f>Hilfstabelle!$A$2:$A$3</xm:f>
          </x14:formula1>
          <xm:sqref>E8:E10 E23:E26 E28:E33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2:J58"/>
  <sheetViews>
    <sheetView showGridLines="0" showRowColHeaders="0" zoomScaleNormal="100" workbookViewId="0">
      <pane ySplit="2" topLeftCell="A3" activePane="bottomLeft" state="frozen"/>
      <selection pane="bottomLeft" activeCell="B6" sqref="B6:F6"/>
    </sheetView>
  </sheetViews>
  <sheetFormatPr baseColWidth="10" defaultColWidth="11.5546875" defaultRowHeight="15" x14ac:dyDescent="0.2"/>
  <cols>
    <col min="1" max="1" width="3.6640625" style="6" customWidth="1"/>
    <col min="2" max="2" width="38.44140625" style="6" customWidth="1"/>
    <col min="3" max="3" width="22.6640625" style="6" customWidth="1"/>
    <col min="4" max="4" width="11.5546875" style="6"/>
    <col min="5" max="5" width="13.77734375" style="6" customWidth="1"/>
    <col min="6" max="6" width="11.5546875" style="7"/>
    <col min="7" max="16384" width="11.5546875" style="6"/>
  </cols>
  <sheetData>
    <row r="2" spans="1:7" ht="57.75" customHeight="1" x14ac:dyDescent="0.2">
      <c r="B2" s="208" t="s">
        <v>265</v>
      </c>
      <c r="C2" s="209"/>
      <c r="D2" s="209"/>
      <c r="E2" s="209"/>
      <c r="F2" s="209"/>
    </row>
    <row r="3" spans="1:7" ht="15.75" thickBot="1" x14ac:dyDescent="0.25"/>
    <row r="4" spans="1:7" ht="24" customHeight="1" thickBot="1" x14ac:dyDescent="0.25">
      <c r="B4" s="165" t="s">
        <v>271</v>
      </c>
      <c r="C4" s="250" t="str">
        <f>IF('2_Ergebnis'!F8="","",'2_Ergebnis'!F8)</f>
        <v/>
      </c>
      <c r="D4" s="251"/>
    </row>
    <row r="5" spans="1:7" s="9" customFormat="1" ht="36" customHeight="1" x14ac:dyDescent="0.2">
      <c r="A5" s="8"/>
      <c r="B5" s="169" t="s">
        <v>93</v>
      </c>
      <c r="C5" s="176" t="s">
        <v>94</v>
      </c>
      <c r="D5" s="170" t="s">
        <v>222</v>
      </c>
      <c r="E5" s="170" t="s">
        <v>251</v>
      </c>
      <c r="F5" s="171" t="s">
        <v>95</v>
      </c>
    </row>
    <row r="6" spans="1:7" s="167" customFormat="1" ht="15" customHeight="1" thickBot="1" x14ac:dyDescent="0.25">
      <c r="B6" s="172" t="s">
        <v>278</v>
      </c>
      <c r="C6" s="173" t="s">
        <v>279</v>
      </c>
      <c r="D6" s="174" t="s">
        <v>280</v>
      </c>
      <c r="E6" s="174" t="s">
        <v>281</v>
      </c>
      <c r="F6" s="175" t="s">
        <v>282</v>
      </c>
      <c r="G6" s="9"/>
    </row>
    <row r="7" spans="1:7" ht="16.5" thickBot="1" x14ac:dyDescent="0.3">
      <c r="A7" s="10"/>
      <c r="B7" s="13" t="s">
        <v>134</v>
      </c>
      <c r="C7" s="77">
        <v>34</v>
      </c>
      <c r="D7" s="110"/>
      <c r="E7" s="21"/>
      <c r="F7" s="76">
        <f>IF(E7="ja",D7*C7*Hilfstabelle!K3,C7*D7)</f>
        <v>0</v>
      </c>
    </row>
    <row r="8" spans="1:7" ht="16.5" thickBot="1" x14ac:dyDescent="0.3">
      <c r="A8" s="10"/>
      <c r="B8" s="13" t="s">
        <v>135</v>
      </c>
      <c r="C8" s="77">
        <v>1215</v>
      </c>
      <c r="D8" s="110"/>
      <c r="E8" s="21"/>
      <c r="F8" s="76">
        <f>IF(E8="ja",D8*C8*Hilfstabelle!K4,C8*D8)</f>
        <v>0</v>
      </c>
    </row>
    <row r="9" spans="1:7" ht="16.5" thickBot="1" x14ac:dyDescent="0.3">
      <c r="A9" s="10"/>
      <c r="B9" s="13" t="s">
        <v>205</v>
      </c>
      <c r="C9" s="77">
        <v>150</v>
      </c>
      <c r="D9" s="110"/>
      <c r="E9" s="21"/>
      <c r="F9" s="76">
        <f>IF(E9="ja",D9*C9*Hilfstabelle!K5,C9*D9)</f>
        <v>0</v>
      </c>
    </row>
    <row r="10" spans="1:7" ht="16.5" thickBot="1" x14ac:dyDescent="0.3">
      <c r="A10" s="10"/>
      <c r="B10" s="13" t="s">
        <v>136</v>
      </c>
      <c r="C10" s="77">
        <v>3290</v>
      </c>
      <c r="D10" s="110"/>
      <c r="E10" s="61"/>
      <c r="F10" s="76">
        <f>IF(E10="ja",D10*C10*Hilfstabelle!K6,C10*D10)</f>
        <v>0</v>
      </c>
    </row>
    <row r="11" spans="1:7" ht="33.75" customHeight="1" thickBot="1" x14ac:dyDescent="0.3">
      <c r="A11" s="10"/>
      <c r="B11" s="18" t="s">
        <v>145</v>
      </c>
      <c r="C11" s="77">
        <v>220</v>
      </c>
      <c r="D11" s="110"/>
      <c r="E11" s="21"/>
      <c r="F11" s="76">
        <f>IF(E11="ja",D11*C11*Hilfstabelle!K7,C11*D11)</f>
        <v>0</v>
      </c>
    </row>
    <row r="12" spans="1:7" ht="33.75" customHeight="1" thickBot="1" x14ac:dyDescent="0.3">
      <c r="A12" s="10"/>
      <c r="B12" s="18" t="s">
        <v>206</v>
      </c>
      <c r="C12" s="77">
        <v>310</v>
      </c>
      <c r="D12" s="110"/>
      <c r="E12" s="61"/>
      <c r="F12" s="76">
        <f>IF(E12="ja",D12*C12*Hilfstabelle!K8,C12*D12)</f>
        <v>0</v>
      </c>
    </row>
    <row r="13" spans="1:7" ht="16.5" thickBot="1" x14ac:dyDescent="0.3">
      <c r="A13" s="10"/>
      <c r="B13" s="13" t="s">
        <v>207</v>
      </c>
      <c r="C13" s="77">
        <v>590</v>
      </c>
      <c r="D13" s="110"/>
      <c r="E13" s="61"/>
      <c r="F13" s="76">
        <f>IF(E13="ja",D13*C13*Hilfstabelle!K9,C13*D13)</f>
        <v>0</v>
      </c>
    </row>
    <row r="14" spans="1:7" ht="16.5" thickBot="1" x14ac:dyDescent="0.3">
      <c r="A14" s="10"/>
      <c r="B14" s="13" t="s">
        <v>208</v>
      </c>
      <c r="C14" s="77">
        <v>835</v>
      </c>
      <c r="D14" s="110"/>
      <c r="E14" s="61"/>
      <c r="F14" s="76">
        <f>IF(E14="ja",D14*C14*Hilfstabelle!K10,C14*D14)</f>
        <v>0</v>
      </c>
    </row>
    <row r="15" spans="1:7" ht="16.5" thickBot="1" x14ac:dyDescent="0.3">
      <c r="A15" s="10"/>
      <c r="B15" s="13" t="s">
        <v>137</v>
      </c>
      <c r="C15" s="77">
        <v>1450</v>
      </c>
      <c r="D15" s="110"/>
      <c r="E15" s="61"/>
      <c r="F15" s="76">
        <f>IF(E15="ja",D15*C15*Hilfstabelle!K11,C15*D15)</f>
        <v>0</v>
      </c>
    </row>
    <row r="16" spans="1:7" ht="16.5" thickBot="1" x14ac:dyDescent="0.25">
      <c r="A16" s="7"/>
      <c r="B16" s="13" t="s">
        <v>138</v>
      </c>
      <c r="C16" s="77">
        <v>480</v>
      </c>
      <c r="D16" s="110"/>
      <c r="E16" s="61"/>
      <c r="F16" s="76">
        <f>IF(E16="ja",D16*C16*Hilfstabelle!K12,C16*D16)</f>
        <v>0</v>
      </c>
    </row>
    <row r="17" spans="1:10" ht="15.75" thickBot="1" x14ac:dyDescent="0.25">
      <c r="A17" s="7"/>
      <c r="B17" s="13" t="s">
        <v>199</v>
      </c>
      <c r="C17" s="77">
        <v>160</v>
      </c>
      <c r="D17" s="110"/>
      <c r="E17" s="21"/>
      <c r="F17" s="76">
        <f>IF(E17="ja",D17*C17*Hilfstabelle!K13,C17*D17)</f>
        <v>0</v>
      </c>
    </row>
    <row r="18" spans="1:10" ht="16.5" thickBot="1" x14ac:dyDescent="0.25">
      <c r="A18" s="7"/>
      <c r="B18" s="13" t="s">
        <v>200</v>
      </c>
      <c r="C18" s="77">
        <v>175</v>
      </c>
      <c r="D18" s="110"/>
      <c r="E18" s="61"/>
      <c r="F18" s="76">
        <f>IF(E18="ja",D18*C18*Hilfstabelle!K14,C18*D18)</f>
        <v>0</v>
      </c>
    </row>
    <row r="19" spans="1:10" ht="16.5" thickBot="1" x14ac:dyDescent="0.25">
      <c r="A19" s="7"/>
      <c r="B19" s="13" t="s">
        <v>209</v>
      </c>
      <c r="C19" s="77">
        <v>10367</v>
      </c>
      <c r="D19" s="110"/>
      <c r="E19" s="61"/>
      <c r="F19" s="76">
        <f>IF(E19="ja",D19*C19*Hilfstabelle!K15,C19*D19)</f>
        <v>0</v>
      </c>
    </row>
    <row r="20" spans="1:10" s="14" customFormat="1" ht="42.75" customHeight="1" thickBot="1" x14ac:dyDescent="0.25">
      <c r="B20" s="22" t="s">
        <v>139</v>
      </c>
      <c r="C20" s="54"/>
      <c r="D20" s="154">
        <f>SUM(D7:D19)</f>
        <v>0</v>
      </c>
      <c r="E20" s="54"/>
      <c r="F20" s="43">
        <f>SUM(F7:F19)</f>
        <v>0</v>
      </c>
    </row>
    <row r="21" spans="1:10" ht="15.75" customHeight="1" thickBot="1" x14ac:dyDescent="0.25">
      <c r="A21" s="7"/>
      <c r="B21" s="13" t="s">
        <v>210</v>
      </c>
      <c r="C21" s="77">
        <v>540</v>
      </c>
      <c r="D21" s="110"/>
      <c r="E21" s="61"/>
      <c r="F21" s="76">
        <f>IF(E21="ja",D21*C21*Hilfstabelle!K18,C21*D21)</f>
        <v>0</v>
      </c>
    </row>
    <row r="22" spans="1:10" ht="15.75" customHeight="1" thickBot="1" x14ac:dyDescent="0.25">
      <c r="A22" s="7"/>
      <c r="B22" s="13" t="s">
        <v>140</v>
      </c>
      <c r="C22" s="77">
        <v>57</v>
      </c>
      <c r="D22" s="110"/>
      <c r="E22" s="21"/>
      <c r="F22" s="76">
        <f>IF(E22="ja",D22*C22*Hilfstabelle!K19,C22*D22)</f>
        <v>0</v>
      </c>
    </row>
    <row r="23" spans="1:10" ht="15.75" customHeight="1" thickBot="1" x14ac:dyDescent="0.25">
      <c r="A23" s="7"/>
      <c r="B23" s="13" t="s">
        <v>141</v>
      </c>
      <c r="C23" s="77">
        <v>670</v>
      </c>
      <c r="D23" s="110"/>
      <c r="E23" s="61"/>
      <c r="F23" s="76">
        <f>IF(E23="ja",D23*C23*Hilfstabelle!K20,C23*D23)</f>
        <v>0</v>
      </c>
    </row>
    <row r="24" spans="1:10" ht="15.75" customHeight="1" thickBot="1" x14ac:dyDescent="0.25">
      <c r="A24" s="7"/>
      <c r="B24" s="13" t="s">
        <v>211</v>
      </c>
      <c r="C24" s="77">
        <v>330</v>
      </c>
      <c r="D24" s="110"/>
      <c r="E24" s="21"/>
      <c r="F24" s="76">
        <f>IF(E24="ja",D24*C24*Hilfstabelle!K21,C24*D24)</f>
        <v>0</v>
      </c>
    </row>
    <row r="25" spans="1:10" ht="15.75" customHeight="1" thickBot="1" x14ac:dyDescent="0.25">
      <c r="A25" s="7"/>
      <c r="B25" s="13" t="s">
        <v>142</v>
      </c>
      <c r="C25" s="77">
        <v>110</v>
      </c>
      <c r="D25" s="110"/>
      <c r="E25" s="21"/>
      <c r="F25" s="76">
        <f>IF(E25="ja",D25*C25*Hilfstabelle!K22,C25*D25)</f>
        <v>0</v>
      </c>
    </row>
    <row r="26" spans="1:10" ht="15.75" customHeight="1" thickBot="1" x14ac:dyDescent="0.25">
      <c r="A26" s="7"/>
      <c r="B26" s="13" t="s">
        <v>201</v>
      </c>
      <c r="C26" s="77">
        <v>375</v>
      </c>
      <c r="D26" s="110"/>
      <c r="E26" s="61"/>
      <c r="F26" s="76">
        <f>IF(E26="ja",D26*C26*Hilfstabelle!K23,C26*D26)</f>
        <v>0</v>
      </c>
    </row>
    <row r="27" spans="1:10" ht="15.75" customHeight="1" thickBot="1" x14ac:dyDescent="0.25">
      <c r="A27" s="7"/>
      <c r="B27" s="13" t="s">
        <v>143</v>
      </c>
      <c r="C27" s="77">
        <v>1200</v>
      </c>
      <c r="D27" s="110"/>
      <c r="E27" s="61"/>
      <c r="F27" s="76">
        <f>IF(E27="ja",D27*C27*Hilfstabelle!K24,C27*D27)</f>
        <v>0</v>
      </c>
    </row>
    <row r="28" spans="1:10" ht="47.25" customHeight="1" thickBot="1" x14ac:dyDescent="0.3">
      <c r="A28" s="10"/>
      <c r="B28" s="18" t="s">
        <v>146</v>
      </c>
      <c r="C28" s="77">
        <v>1700</v>
      </c>
      <c r="D28" s="110"/>
      <c r="E28" s="61"/>
      <c r="F28" s="76">
        <f>IF(E28="ja",D28*C28*Hilfstabelle!K25,C28*D28)</f>
        <v>0</v>
      </c>
    </row>
    <row r="29" spans="1:10" ht="15.75" customHeight="1" thickBot="1" x14ac:dyDescent="0.25">
      <c r="A29" s="7"/>
      <c r="B29" s="13" t="s">
        <v>144</v>
      </c>
      <c r="C29" s="77">
        <v>2900</v>
      </c>
      <c r="D29" s="110"/>
      <c r="E29" s="61"/>
      <c r="F29" s="76">
        <f>IF(E29="ja",D29*C29*Hilfstabelle!K26,C29*D29)</f>
        <v>0</v>
      </c>
    </row>
    <row r="30" spans="1:10" ht="15.75" customHeight="1" thickBot="1" x14ac:dyDescent="0.25">
      <c r="A30" s="7"/>
      <c r="B30" s="13" t="s">
        <v>202</v>
      </c>
      <c r="C30" s="16">
        <v>50</v>
      </c>
      <c r="D30" s="110"/>
      <c r="E30" s="61"/>
      <c r="F30" s="76">
        <f>IF(E30="ja",D30*C30*Hilfstabelle!K27,C30*D30)</f>
        <v>0</v>
      </c>
    </row>
    <row r="31" spans="1:10" ht="15.75" customHeight="1" thickBot="1" x14ac:dyDescent="0.25">
      <c r="A31" s="7"/>
      <c r="B31" s="13" t="s">
        <v>203</v>
      </c>
      <c r="C31" s="16">
        <v>200</v>
      </c>
      <c r="D31" s="110"/>
      <c r="E31" s="61"/>
      <c r="F31" s="76">
        <f>IF(E31="ja",D31*C31*Hilfstabelle!K28,C31*D31)</f>
        <v>0</v>
      </c>
      <c r="J31" s="117"/>
    </row>
    <row r="32" spans="1:10" ht="15.75" customHeight="1" thickBot="1" x14ac:dyDescent="0.25">
      <c r="A32" s="7"/>
      <c r="B32" s="13" t="s">
        <v>204</v>
      </c>
      <c r="C32" s="77">
        <v>53</v>
      </c>
      <c r="D32" s="110"/>
      <c r="E32" s="21"/>
      <c r="F32" s="76">
        <f>IF(E32="ja",D32*C32*Hilfstabelle!K29,C32*D32)</f>
        <v>0</v>
      </c>
    </row>
    <row r="33" spans="1:6" s="14" customFormat="1" ht="42.75" customHeight="1" thickBot="1" x14ac:dyDescent="0.25">
      <c r="B33" s="22" t="s">
        <v>147</v>
      </c>
      <c r="C33" s="54"/>
      <c r="D33" s="154">
        <f>SUM(D21:D32)</f>
        <v>0</v>
      </c>
      <c r="E33" s="54"/>
      <c r="F33" s="43">
        <f>SUM(F21:F32)</f>
        <v>0</v>
      </c>
    </row>
    <row r="34" spans="1:6" ht="16.5" thickBot="1" x14ac:dyDescent="0.25">
      <c r="A34" s="7"/>
      <c r="B34" s="18" t="s">
        <v>148</v>
      </c>
      <c r="C34" s="16">
        <v>800</v>
      </c>
      <c r="D34" s="110"/>
      <c r="E34" s="61"/>
      <c r="F34" s="76">
        <f>IF(E34="ja",D34*C34*Hilfstabelle!#REF!,C34*D34)</f>
        <v>0</v>
      </c>
    </row>
    <row r="35" spans="1:6" ht="16.5" thickBot="1" x14ac:dyDescent="0.25">
      <c r="A35" s="7"/>
      <c r="B35" s="13" t="s">
        <v>212</v>
      </c>
      <c r="C35" s="77">
        <v>9146</v>
      </c>
      <c r="D35" s="110"/>
      <c r="E35" s="61"/>
      <c r="F35" s="76">
        <f>IF(E35="ja",D35*C35*Hilfstabelle!#REF!,C35*D35)</f>
        <v>0</v>
      </c>
    </row>
    <row r="36" spans="1:6" s="14" customFormat="1" ht="42.75" customHeight="1" thickBot="1" x14ac:dyDescent="0.25">
      <c r="B36" s="22" t="s">
        <v>149</v>
      </c>
      <c r="C36" s="54"/>
      <c r="D36" s="154">
        <f>SUM(D34:D35)</f>
        <v>0</v>
      </c>
      <c r="E36" s="54"/>
      <c r="F36" s="40">
        <f>SUM(F34:F35)</f>
        <v>0</v>
      </c>
    </row>
    <row r="37" spans="1:6" ht="16.5" thickBot="1" x14ac:dyDescent="0.25">
      <c r="A37" s="7"/>
      <c r="B37" s="13" t="s">
        <v>150</v>
      </c>
      <c r="C37" s="77">
        <v>1064</v>
      </c>
      <c r="D37" s="110"/>
      <c r="E37" s="78"/>
      <c r="F37" s="76">
        <f>IF(E37="ja",D37*C37*Hilfstabelle!#REF!,C37*D37)</f>
        <v>0</v>
      </c>
    </row>
    <row r="38" spans="1:6" ht="16.5" thickBot="1" x14ac:dyDescent="0.25">
      <c r="A38" s="7"/>
      <c r="B38" s="13" t="s">
        <v>151</v>
      </c>
      <c r="C38" s="16">
        <v>80</v>
      </c>
      <c r="D38" s="110"/>
      <c r="E38" s="79"/>
      <c r="F38" s="76">
        <f>IF(E38="ja",D38*C38*Hilfstabelle!#REF!,C38*D38)</f>
        <v>0</v>
      </c>
    </row>
    <row r="39" spans="1:6" s="14" customFormat="1" ht="42.75" customHeight="1" thickBot="1" x14ac:dyDescent="0.25">
      <c r="B39" s="22" t="s">
        <v>152</v>
      </c>
      <c r="C39" s="54"/>
      <c r="D39" s="154">
        <f>SUM(D37:D38)</f>
        <v>0</v>
      </c>
      <c r="E39" s="54"/>
      <c r="F39" s="43">
        <f>SUM(F37:F38)</f>
        <v>0</v>
      </c>
    </row>
    <row r="40" spans="1:6" s="14" customFormat="1" ht="42.75" customHeight="1" thickBot="1" x14ac:dyDescent="0.25">
      <c r="B40" s="22" t="s">
        <v>275</v>
      </c>
      <c r="C40" s="54" t="s">
        <v>126</v>
      </c>
      <c r="D40" s="148" t="s">
        <v>222</v>
      </c>
      <c r="E40" s="54"/>
      <c r="F40" s="43"/>
    </row>
    <row r="41" spans="1:6" ht="16.5" thickBot="1" x14ac:dyDescent="0.25">
      <c r="A41" s="7"/>
      <c r="B41" s="26"/>
      <c r="C41" s="5"/>
      <c r="D41" s="110"/>
      <c r="E41" s="61"/>
      <c r="F41" s="76">
        <f t="shared" ref="F41:F45" si="0">C41*D41</f>
        <v>0</v>
      </c>
    </row>
    <row r="42" spans="1:6" ht="16.5" thickBot="1" x14ac:dyDescent="0.25">
      <c r="A42" s="7"/>
      <c r="B42" s="26"/>
      <c r="C42" s="5"/>
      <c r="D42" s="110"/>
      <c r="E42" s="61"/>
      <c r="F42" s="76">
        <f t="shared" si="0"/>
        <v>0</v>
      </c>
    </row>
    <row r="43" spans="1:6" ht="16.5" thickBot="1" x14ac:dyDescent="0.25">
      <c r="A43" s="7"/>
      <c r="B43" s="26"/>
      <c r="C43" s="5"/>
      <c r="D43" s="110"/>
      <c r="E43" s="61"/>
      <c r="F43" s="76">
        <f t="shared" si="0"/>
        <v>0</v>
      </c>
    </row>
    <row r="44" spans="1:6" ht="16.5" thickBot="1" x14ac:dyDescent="0.25">
      <c r="A44" s="7"/>
      <c r="B44" s="26"/>
      <c r="C44" s="5"/>
      <c r="D44" s="110"/>
      <c r="E44" s="61"/>
      <c r="F44" s="76">
        <f t="shared" si="0"/>
        <v>0</v>
      </c>
    </row>
    <row r="45" spans="1:6" ht="16.5" thickBot="1" x14ac:dyDescent="0.25">
      <c r="A45" s="7"/>
      <c r="B45" s="26"/>
      <c r="C45" s="5"/>
      <c r="D45" s="110"/>
      <c r="E45" s="61"/>
      <c r="F45" s="76">
        <f t="shared" si="0"/>
        <v>0</v>
      </c>
    </row>
    <row r="46" spans="1:6" ht="16.5" thickBot="1" x14ac:dyDescent="0.25">
      <c r="A46" s="7"/>
      <c r="B46" s="26"/>
      <c r="C46" s="5"/>
      <c r="D46" s="110"/>
      <c r="E46" s="61"/>
      <c r="F46" s="76">
        <f>C46*D46</f>
        <v>0</v>
      </c>
    </row>
    <row r="47" spans="1:6" ht="16.5" thickBot="1" x14ac:dyDescent="0.25">
      <c r="A47" s="7"/>
      <c r="B47" s="26"/>
      <c r="C47" s="5"/>
      <c r="D47" s="110"/>
      <c r="E47" s="61"/>
      <c r="F47" s="76">
        <f t="shared" ref="F47:F51" si="1">C47*D47</f>
        <v>0</v>
      </c>
    </row>
    <row r="48" spans="1:6" ht="16.5" thickBot="1" x14ac:dyDescent="0.25">
      <c r="A48" s="7"/>
      <c r="B48" s="26"/>
      <c r="C48" s="5"/>
      <c r="D48" s="110"/>
      <c r="E48" s="61"/>
      <c r="F48" s="76">
        <f t="shared" si="1"/>
        <v>0</v>
      </c>
    </row>
    <row r="49" spans="1:6" ht="16.5" thickBot="1" x14ac:dyDescent="0.25">
      <c r="A49" s="7"/>
      <c r="B49" s="26"/>
      <c r="C49" s="5"/>
      <c r="D49" s="110"/>
      <c r="E49" s="61"/>
      <c r="F49" s="76">
        <f t="shared" si="1"/>
        <v>0</v>
      </c>
    </row>
    <row r="50" spans="1:6" ht="16.5" thickBot="1" x14ac:dyDescent="0.25">
      <c r="A50" s="7"/>
      <c r="B50" s="26"/>
      <c r="C50" s="5"/>
      <c r="D50" s="110"/>
      <c r="E50" s="61"/>
      <c r="F50" s="76">
        <f t="shared" si="1"/>
        <v>0</v>
      </c>
    </row>
    <row r="51" spans="1:6" ht="16.5" thickBot="1" x14ac:dyDescent="0.25">
      <c r="A51" s="7"/>
      <c r="B51" s="26"/>
      <c r="C51" s="5"/>
      <c r="D51" s="110"/>
      <c r="E51" s="61"/>
      <c r="F51" s="76">
        <f t="shared" si="1"/>
        <v>0</v>
      </c>
    </row>
    <row r="52" spans="1:6" s="155" customFormat="1" ht="42.75" customHeight="1" thickBot="1" x14ac:dyDescent="0.25">
      <c r="B52" s="156" t="s">
        <v>253</v>
      </c>
      <c r="C52" s="157"/>
      <c r="D52" s="158">
        <f>D20+D33+D36+D39+D46+D45+D44+D43+D42+D41+D47+D48+D49+D50+D51</f>
        <v>0</v>
      </c>
      <c r="E52" s="157"/>
      <c r="F52" s="159"/>
    </row>
    <row r="53" spans="1:6" s="14" customFormat="1" ht="50.25" customHeight="1" thickBot="1" x14ac:dyDescent="0.25">
      <c r="B53" s="84" t="s">
        <v>173</v>
      </c>
      <c r="C53" s="54" t="s">
        <v>67</v>
      </c>
      <c r="D53" s="253" t="s">
        <v>174</v>
      </c>
      <c r="E53" s="254"/>
      <c r="F53" s="43"/>
    </row>
    <row r="54" spans="1:6" s="14" customFormat="1" ht="109.5" customHeight="1" thickBot="1" x14ac:dyDescent="0.25">
      <c r="B54" s="85"/>
      <c r="C54" s="5"/>
      <c r="D54" s="255"/>
      <c r="E54" s="256"/>
      <c r="F54" s="86">
        <f>C54</f>
        <v>0</v>
      </c>
    </row>
    <row r="55" spans="1:6" s="14" customFormat="1" ht="42.75" customHeight="1" thickBot="1" x14ac:dyDescent="0.25">
      <c r="B55" s="24"/>
      <c r="C55" s="55"/>
      <c r="D55" s="55"/>
      <c r="E55" s="55" t="s">
        <v>71</v>
      </c>
      <c r="F55" s="44">
        <f>F20+F33+F36+F39+F46+F47+F48+F49+F50+F51+F54</f>
        <v>0</v>
      </c>
    </row>
    <row r="56" spans="1:6" s="27" customFormat="1" ht="42.75" customHeight="1" x14ac:dyDescent="0.2">
      <c r="B56" s="249" t="s">
        <v>133</v>
      </c>
      <c r="C56" s="249"/>
      <c r="F56" s="28"/>
    </row>
    <row r="58" spans="1:6" ht="18" x14ac:dyDescent="0.2">
      <c r="B58" s="121" t="s">
        <v>37</v>
      </c>
      <c r="C58" s="7"/>
      <c r="D58" s="248" t="s">
        <v>36</v>
      </c>
      <c r="E58" s="248"/>
      <c r="F58" s="248"/>
    </row>
  </sheetData>
  <sheetProtection algorithmName="SHA-512" hashValue="hVd2Vbm9ju/aCpf4Ms75MpB9sIg/BBeoJf6HViBFYKxb4h5JOHul0OLJlXmL8Q3RRvdF+pk1yiHToA74voOr4w==" saltValue="htCXTTMFvN0OPdwfrKdm+A==" spinCount="100000" sheet="1" objects="1" scenarios="1"/>
  <mergeCells count="6">
    <mergeCell ref="B2:F2"/>
    <mergeCell ref="B56:C56"/>
    <mergeCell ref="D58:F58"/>
    <mergeCell ref="D53:E53"/>
    <mergeCell ref="D54:E54"/>
    <mergeCell ref="C4:D4"/>
  </mergeCells>
  <dataValidations count="1">
    <dataValidation type="custom" allowBlank="1" showInputMessage="1" showErrorMessage="1" error="Bitte max. 4 Stellen nach dem Komma eingeben!" sqref="D46:D52 D21:D32 D34:D35 D37:D38 D7:D19">
      <formula1>MOD(D7*10^4,1)=0</formula1>
    </dataValidation>
  </dataValidations>
  <hyperlinks>
    <hyperlink ref="D58:F58" location="'7_Weinbau'!A1" display="weiter"/>
    <hyperlink ref="B58" location="'2_Ergebnis'!A1" display="zurück zum Ergebnis"/>
  </hyperlinks>
  <printOptions horizontalCentered="1"/>
  <pageMargins left="0.70866141732283472" right="0.70866141732283472" top="0.78740157480314965" bottom="0.78740157480314965" header="0.31496062992125984" footer="0.31496062992125984"/>
  <pageSetup paperSize="9" scale="53" orientation="portrait" r:id="rId1"/>
  <headerFooter>
    <oddHeader>&amp;LAntrag Junglandwirteförderung 2023/ Version JLF1</oddHeader>
    <oddFooter>&amp;L&amp;10TLLLR 03/2023&amp;C&amp;10&amp;A&amp;R&amp;10&amp;P von &amp;N</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x14:formula1>
            <xm:f>Hilfstabelle!$A$2:$A$3</xm:f>
          </x14:formula1>
          <xm:sqref>E37:E38 E32 E11 E17 E22 E24:E25 E7:E9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1"/>
  <sheetViews>
    <sheetView showGridLines="0" showRowColHeaders="0" zoomScaleNormal="100" workbookViewId="0">
      <selection activeCell="J9" sqref="J9"/>
    </sheetView>
  </sheetViews>
  <sheetFormatPr baseColWidth="10" defaultColWidth="11.5546875" defaultRowHeight="15" x14ac:dyDescent="0.2"/>
  <cols>
    <col min="1" max="1" width="3.6640625" style="6" customWidth="1"/>
    <col min="2" max="2" width="38.44140625" style="6" customWidth="1"/>
    <col min="3" max="3" width="22.6640625" style="6" customWidth="1"/>
    <col min="4" max="4" width="11.5546875" style="6"/>
    <col min="5" max="5" width="13.77734375" style="6" customWidth="1"/>
    <col min="6" max="6" width="11.5546875" style="7"/>
    <col min="7" max="16384" width="11.5546875" style="6"/>
  </cols>
  <sheetData>
    <row r="2" spans="1:7" ht="57.75" customHeight="1" x14ac:dyDescent="0.2">
      <c r="B2" s="208" t="s">
        <v>266</v>
      </c>
      <c r="C2" s="209"/>
      <c r="D2" s="209"/>
      <c r="E2" s="209"/>
      <c r="F2" s="209"/>
    </row>
    <row r="3" spans="1:7" ht="15.75" thickBot="1" x14ac:dyDescent="0.25"/>
    <row r="4" spans="1:7" ht="24.75" customHeight="1" thickBot="1" x14ac:dyDescent="0.25">
      <c r="B4" s="165" t="s">
        <v>271</v>
      </c>
      <c r="C4" s="250" t="str">
        <f>IF('2_Ergebnis'!F8="","",'2_Ergebnis'!F8)</f>
        <v/>
      </c>
      <c r="D4" s="251"/>
    </row>
    <row r="5" spans="1:7" s="9" customFormat="1" ht="36" customHeight="1" x14ac:dyDescent="0.2">
      <c r="A5" s="8"/>
      <c r="B5" s="169" t="s">
        <v>93</v>
      </c>
      <c r="C5" s="176" t="s">
        <v>94</v>
      </c>
      <c r="D5" s="170" t="s">
        <v>222</v>
      </c>
      <c r="E5" s="170"/>
      <c r="F5" s="171" t="s">
        <v>95</v>
      </c>
    </row>
    <row r="6" spans="1:7" s="9" customFormat="1" ht="22.5" customHeight="1" thickBot="1" x14ac:dyDescent="0.25">
      <c r="A6" s="8"/>
      <c r="B6" s="172" t="s">
        <v>278</v>
      </c>
      <c r="C6" s="173" t="s">
        <v>279</v>
      </c>
      <c r="D6" s="174" t="s">
        <v>280</v>
      </c>
      <c r="E6" s="174" t="s">
        <v>281</v>
      </c>
      <c r="F6" s="175" t="s">
        <v>282</v>
      </c>
    </row>
    <row r="7" spans="1:7" s="167" customFormat="1" ht="15" customHeight="1" thickBot="1" x14ac:dyDescent="0.25">
      <c r="B7" s="13" t="s">
        <v>284</v>
      </c>
      <c r="C7" s="16">
        <v>460</v>
      </c>
      <c r="D7" s="110"/>
      <c r="E7" s="75"/>
      <c r="F7" s="76">
        <f>C7*D7</f>
        <v>0</v>
      </c>
      <c r="G7" s="9"/>
    </row>
    <row r="8" spans="1:7" s="14" customFormat="1" ht="42.75" customHeight="1" thickBot="1" x14ac:dyDescent="0.25">
      <c r="B8" s="22" t="s">
        <v>233</v>
      </c>
      <c r="C8" s="54"/>
      <c r="D8" s="129"/>
      <c r="E8" s="54"/>
      <c r="F8" s="43"/>
    </row>
    <row r="9" spans="1:7" s="14" customFormat="1" ht="50.25" customHeight="1" thickBot="1" x14ac:dyDescent="0.25">
      <c r="B9" s="84" t="s">
        <v>234</v>
      </c>
      <c r="C9" s="54"/>
      <c r="D9" s="128"/>
      <c r="E9" s="129"/>
      <c r="F9" s="43"/>
    </row>
    <row r="10" spans="1:7" s="14" customFormat="1" ht="16.5" customHeight="1" thickBot="1" x14ac:dyDescent="0.25">
      <c r="B10" s="13" t="s">
        <v>235</v>
      </c>
      <c r="C10" s="146"/>
      <c r="D10" s="145"/>
      <c r="E10" s="130"/>
      <c r="F10" s="147"/>
    </row>
    <row r="11" spans="1:7" s="14" customFormat="1" ht="16.5" customHeight="1" thickBot="1" x14ac:dyDescent="0.25">
      <c r="B11" s="131" t="s">
        <v>236</v>
      </c>
      <c r="C11" s="132"/>
      <c r="D11" s="258"/>
      <c r="E11" s="259"/>
      <c r="F11" s="260"/>
    </row>
    <row r="12" spans="1:7" s="27" customFormat="1" ht="18" customHeight="1" x14ac:dyDescent="0.2">
      <c r="B12" s="257"/>
      <c r="C12" s="257"/>
      <c r="F12" s="28"/>
    </row>
    <row r="14" spans="1:7" ht="18" x14ac:dyDescent="0.2">
      <c r="B14" s="127" t="s">
        <v>37</v>
      </c>
      <c r="C14" s="7"/>
      <c r="D14" s="248" t="s">
        <v>36</v>
      </c>
      <c r="E14" s="248"/>
      <c r="F14" s="248"/>
    </row>
    <row r="17" spans="7:7" ht="15.75" x14ac:dyDescent="0.2">
      <c r="G17" s="143"/>
    </row>
    <row r="18" spans="7:7" ht="15.75" x14ac:dyDescent="0.2">
      <c r="G18" s="143"/>
    </row>
    <row r="19" spans="7:7" ht="15.75" x14ac:dyDescent="0.2">
      <c r="G19" s="143"/>
    </row>
    <row r="20" spans="7:7" x14ac:dyDescent="0.2">
      <c r="G20" s="142"/>
    </row>
    <row r="21" spans="7:7" x14ac:dyDescent="0.2">
      <c r="G21" s="142"/>
    </row>
  </sheetData>
  <sheetProtection algorithmName="SHA-512" hashValue="dKWTPEn0n0k8u/+FJcGXjnqnFCynBK3uOCF0ActYAUZ5kPVaNiZ4KQhygJOAOPzM1xOq3uHg0cBN83adIaO06A==" saltValue="/EQF6uTeKnrcTdoW6JUSEA==" spinCount="100000" sheet="1" objects="1" scenarios="1"/>
  <mergeCells count="5">
    <mergeCell ref="D14:F14"/>
    <mergeCell ref="B2:F2"/>
    <mergeCell ref="B12:C12"/>
    <mergeCell ref="D11:F11"/>
    <mergeCell ref="C4:D4"/>
  </mergeCells>
  <dataValidations count="1">
    <dataValidation type="custom" allowBlank="1" showInputMessage="1" showErrorMessage="1" error="Bitte max. 4 Stellen nach dem Komma eingeben!" sqref="D7">
      <formula1>MOD(D7*10^4,1)=0</formula1>
    </dataValidation>
  </dataValidations>
  <hyperlinks>
    <hyperlink ref="B14" location="'2_Ergebnis'!A1" display="zurück zum Ergebnis"/>
    <hyperlink ref="D14:F14" location="'8_Direktvermarktung'!A1" display="weiter"/>
  </hyperlinks>
  <printOptions horizontalCentered="1"/>
  <pageMargins left="0.70866141732283472" right="0.70866141732283472" top="0.78740157480314965" bottom="0.78740157480314965" header="0.31496062992125984" footer="0.31496062992125984"/>
  <pageSetup paperSize="9" scale="72" orientation="portrait" r:id="rId1"/>
  <headerFooter>
    <oddHeader>&amp;LAntrag Junglandwirteförderung 2023/ Version JLF1</oddHeader>
    <oddFooter>&amp;L&amp;10TLLLR 03/2023&amp;C&amp;10&amp;A&amp;R&amp;10&amp;P von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Hilfstabelle!$A$14:$A$18</xm:f>
          </x14:formula1>
          <xm:sqref>D11:F11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2:G45"/>
  <sheetViews>
    <sheetView showGridLines="0" showRowColHeaders="0" zoomScaleNormal="100" workbookViewId="0">
      <pane ySplit="2" topLeftCell="A3" activePane="bottomLeft" state="frozen"/>
      <selection pane="bottomLeft" activeCell="H23" sqref="H23"/>
    </sheetView>
  </sheetViews>
  <sheetFormatPr baseColWidth="10" defaultColWidth="11.5546875" defaultRowHeight="15" x14ac:dyDescent="0.2"/>
  <cols>
    <col min="1" max="1" width="3.6640625" style="6" customWidth="1"/>
    <col min="2" max="2" width="35.33203125" style="6" customWidth="1"/>
    <col min="3" max="3" width="19.109375" style="6" customWidth="1"/>
    <col min="4" max="4" width="11.5546875" style="6"/>
    <col min="5" max="5" width="13.77734375" style="6" customWidth="1"/>
    <col min="6" max="6" width="13.6640625" style="7" customWidth="1"/>
    <col min="7" max="16384" width="11.5546875" style="57"/>
  </cols>
  <sheetData>
    <row r="2" spans="1:7" s="6" customFormat="1" ht="90" customHeight="1" x14ac:dyDescent="0.2">
      <c r="B2" s="74" t="s">
        <v>127</v>
      </c>
      <c r="C2" s="209" t="s">
        <v>267</v>
      </c>
      <c r="D2" s="209"/>
      <c r="E2" s="209"/>
      <c r="F2" s="209"/>
    </row>
    <row r="3" spans="1:7" ht="15.75" thickBot="1" x14ac:dyDescent="0.25"/>
    <row r="4" spans="1:7" ht="24" customHeight="1" thickBot="1" x14ac:dyDescent="0.25">
      <c r="B4" s="165" t="s">
        <v>271</v>
      </c>
      <c r="C4" s="250" t="str">
        <f>IF('2_Ergebnis'!F8="","",'2_Ergebnis'!F8)</f>
        <v/>
      </c>
      <c r="D4" s="251"/>
    </row>
    <row r="5" spans="1:7" s="14" customFormat="1" ht="42.75" customHeight="1" thickBot="1" x14ac:dyDescent="0.25">
      <c r="B5" s="261" t="s">
        <v>129</v>
      </c>
      <c r="C5" s="262"/>
      <c r="D5" s="262"/>
      <c r="E5" s="262"/>
      <c r="F5" s="263"/>
    </row>
    <row r="6" spans="1:7" ht="55.5" customHeight="1" x14ac:dyDescent="0.2">
      <c r="A6" s="8"/>
      <c r="B6" s="177" t="s">
        <v>61</v>
      </c>
      <c r="C6" s="178" t="s">
        <v>54</v>
      </c>
      <c r="D6" s="178" t="s">
        <v>78</v>
      </c>
      <c r="E6" s="61" t="s">
        <v>68</v>
      </c>
      <c r="F6" s="179" t="s">
        <v>72</v>
      </c>
    </row>
    <row r="7" spans="1:7" s="167" customFormat="1" ht="15" customHeight="1" thickBot="1" x14ac:dyDescent="0.25">
      <c r="B7" s="172" t="s">
        <v>278</v>
      </c>
      <c r="C7" s="173" t="s">
        <v>279</v>
      </c>
      <c r="D7" s="174" t="s">
        <v>280</v>
      </c>
      <c r="E7" s="174" t="s">
        <v>281</v>
      </c>
      <c r="F7" s="175" t="s">
        <v>282</v>
      </c>
      <c r="G7" s="9"/>
    </row>
    <row r="8" spans="1:7" ht="15.75" thickBot="1" x14ac:dyDescent="0.25">
      <c r="A8" s="7"/>
      <c r="B8" s="13" t="s">
        <v>53</v>
      </c>
      <c r="C8" s="12">
        <v>8.3000000000000007</v>
      </c>
      <c r="D8" s="60" t="s">
        <v>73</v>
      </c>
      <c r="E8" s="5"/>
      <c r="F8" s="52">
        <f t="shared" ref="F8:F25" si="0">C8*E8</f>
        <v>0</v>
      </c>
    </row>
    <row r="9" spans="1:7" ht="15.75" thickBot="1" x14ac:dyDescent="0.25">
      <c r="A9" s="7"/>
      <c r="B9" s="13" t="s">
        <v>175</v>
      </c>
      <c r="C9" s="12">
        <v>2.5</v>
      </c>
      <c r="D9" s="60" t="s">
        <v>55</v>
      </c>
      <c r="E9" s="5"/>
      <c r="F9" s="52">
        <f t="shared" si="0"/>
        <v>0</v>
      </c>
    </row>
    <row r="10" spans="1:7" ht="15.75" thickBot="1" x14ac:dyDescent="0.25">
      <c r="A10" s="7"/>
      <c r="B10" s="13" t="s">
        <v>56</v>
      </c>
      <c r="C10" s="100">
        <v>3.6</v>
      </c>
      <c r="D10" s="60" t="s">
        <v>76</v>
      </c>
      <c r="E10" s="5"/>
      <c r="F10" s="52">
        <f t="shared" si="0"/>
        <v>0</v>
      </c>
    </row>
    <row r="11" spans="1:7" ht="15.75" thickBot="1" x14ac:dyDescent="0.25">
      <c r="A11" s="7"/>
      <c r="B11" s="13" t="s">
        <v>57</v>
      </c>
      <c r="C11" s="100">
        <v>7.7</v>
      </c>
      <c r="D11" s="60" t="s">
        <v>76</v>
      </c>
      <c r="E11" s="20"/>
      <c r="F11" s="52">
        <f t="shared" si="0"/>
        <v>0</v>
      </c>
    </row>
    <row r="12" spans="1:7" ht="15.75" thickBot="1" x14ac:dyDescent="0.25">
      <c r="A12" s="7"/>
      <c r="B12" s="13" t="s">
        <v>176</v>
      </c>
      <c r="C12" s="101">
        <v>1.59</v>
      </c>
      <c r="D12" s="60" t="s">
        <v>76</v>
      </c>
      <c r="E12" s="20"/>
      <c r="F12" s="52">
        <f t="shared" si="0"/>
        <v>0</v>
      </c>
    </row>
    <row r="13" spans="1:7" ht="15.75" thickBot="1" x14ac:dyDescent="0.25">
      <c r="A13" s="7"/>
      <c r="B13" s="13" t="s">
        <v>58</v>
      </c>
      <c r="C13" s="100">
        <v>2.2000000000000002</v>
      </c>
      <c r="D13" s="60" t="s">
        <v>55</v>
      </c>
      <c r="E13" s="20"/>
      <c r="F13" s="52">
        <f t="shared" si="0"/>
        <v>0</v>
      </c>
    </row>
    <row r="14" spans="1:7" ht="15.75" thickBot="1" x14ac:dyDescent="0.25">
      <c r="A14" s="7"/>
      <c r="B14" s="13" t="s">
        <v>59</v>
      </c>
      <c r="C14" s="100">
        <v>14.8</v>
      </c>
      <c r="D14" s="60" t="s">
        <v>76</v>
      </c>
      <c r="E14" s="20"/>
      <c r="F14" s="52">
        <f t="shared" si="0"/>
        <v>0</v>
      </c>
    </row>
    <row r="15" spans="1:7" ht="15.75" thickBot="1" x14ac:dyDescent="0.25">
      <c r="A15" s="7"/>
      <c r="B15" s="13" t="s">
        <v>60</v>
      </c>
      <c r="C15" s="100">
        <v>0.8</v>
      </c>
      <c r="D15" s="60" t="s">
        <v>76</v>
      </c>
      <c r="E15" s="20"/>
      <c r="F15" s="52">
        <f t="shared" si="0"/>
        <v>0</v>
      </c>
    </row>
    <row r="16" spans="1:7" ht="15.75" thickBot="1" x14ac:dyDescent="0.25">
      <c r="A16" s="7"/>
      <c r="B16" s="13" t="s">
        <v>177</v>
      </c>
      <c r="C16" s="101">
        <v>6</v>
      </c>
      <c r="D16" s="60" t="s">
        <v>91</v>
      </c>
      <c r="E16" s="20"/>
      <c r="F16" s="52">
        <f t="shared" si="0"/>
        <v>0</v>
      </c>
    </row>
    <row r="17" spans="1:6" ht="15.75" thickBot="1" x14ac:dyDescent="0.25">
      <c r="A17" s="7"/>
      <c r="B17" s="13" t="s">
        <v>178</v>
      </c>
      <c r="C17" s="100">
        <v>14.8</v>
      </c>
      <c r="D17" s="60" t="s">
        <v>91</v>
      </c>
      <c r="E17" s="20"/>
      <c r="F17" s="52">
        <f t="shared" si="0"/>
        <v>0</v>
      </c>
    </row>
    <row r="18" spans="1:6" ht="15.75" thickBot="1" x14ac:dyDescent="0.25">
      <c r="A18" s="7"/>
      <c r="B18" s="13" t="s">
        <v>179</v>
      </c>
      <c r="C18" s="100">
        <v>1.8</v>
      </c>
      <c r="D18" s="60" t="s">
        <v>91</v>
      </c>
      <c r="E18" s="20"/>
      <c r="F18" s="52">
        <f t="shared" si="0"/>
        <v>0</v>
      </c>
    </row>
    <row r="19" spans="1:6" ht="15.75" thickBot="1" x14ac:dyDescent="0.25">
      <c r="A19" s="7"/>
      <c r="B19" s="13" t="s">
        <v>180</v>
      </c>
      <c r="C19" s="101">
        <v>3.25</v>
      </c>
      <c r="D19" s="60" t="s">
        <v>91</v>
      </c>
      <c r="E19" s="20"/>
      <c r="F19" s="52">
        <f t="shared" si="0"/>
        <v>0</v>
      </c>
    </row>
    <row r="20" spans="1:6" ht="15.75" thickBot="1" x14ac:dyDescent="0.25">
      <c r="A20" s="7"/>
      <c r="B20" s="13" t="s">
        <v>181</v>
      </c>
      <c r="C20" s="101">
        <v>0.08</v>
      </c>
      <c r="D20" s="60" t="s">
        <v>91</v>
      </c>
      <c r="E20" s="20"/>
      <c r="F20" s="52">
        <f>C20*E20</f>
        <v>0</v>
      </c>
    </row>
    <row r="21" spans="1:6" s="14" customFormat="1" ht="18.75" customHeight="1" thickBot="1" x14ac:dyDescent="0.25">
      <c r="B21" s="13" t="s">
        <v>182</v>
      </c>
      <c r="C21" s="101">
        <v>0.53</v>
      </c>
      <c r="D21" s="60" t="s">
        <v>76</v>
      </c>
      <c r="E21" s="20"/>
      <c r="F21" s="52">
        <f>C21*E21</f>
        <v>0</v>
      </c>
    </row>
    <row r="22" spans="1:6" s="14" customFormat="1" ht="18.75" customHeight="1" thickBot="1" x14ac:dyDescent="0.25">
      <c r="B22" s="13" t="s">
        <v>183</v>
      </c>
      <c r="C22" s="101">
        <v>3.83</v>
      </c>
      <c r="D22" s="60" t="s">
        <v>76</v>
      </c>
      <c r="E22" s="20"/>
      <c r="F22" s="52">
        <f>C22*E22</f>
        <v>0</v>
      </c>
    </row>
    <row r="23" spans="1:6" s="14" customFormat="1" ht="42.75" customHeight="1" thickBot="1" x14ac:dyDescent="0.25">
      <c r="B23" s="22" t="s">
        <v>167</v>
      </c>
      <c r="C23" s="23"/>
      <c r="D23" s="23"/>
      <c r="E23" s="23"/>
      <c r="F23" s="43">
        <f>SUM(F8:F22)</f>
        <v>0</v>
      </c>
    </row>
    <row r="24" spans="1:6" ht="16.5" thickBot="1" x14ac:dyDescent="0.25">
      <c r="A24" s="14"/>
      <c r="B24" s="51" t="s">
        <v>74</v>
      </c>
      <c r="C24" s="102">
        <v>2.75</v>
      </c>
      <c r="D24" s="16" t="s">
        <v>76</v>
      </c>
      <c r="E24" s="20"/>
      <c r="F24" s="52">
        <f>C24*E24</f>
        <v>0</v>
      </c>
    </row>
    <row r="25" spans="1:6" ht="16.5" thickBot="1" x14ac:dyDescent="0.25">
      <c r="A25" s="14"/>
      <c r="B25" s="51" t="s">
        <v>75</v>
      </c>
      <c r="C25" s="102">
        <v>1.92</v>
      </c>
      <c r="D25" s="16" t="s">
        <v>77</v>
      </c>
      <c r="E25" s="20"/>
      <c r="F25" s="52">
        <f t="shared" si="0"/>
        <v>0</v>
      </c>
    </row>
    <row r="26" spans="1:6" ht="16.5" thickBot="1" x14ac:dyDescent="0.25">
      <c r="A26" s="14"/>
      <c r="B26" s="51" t="s">
        <v>184</v>
      </c>
      <c r="C26" s="102">
        <v>15.31</v>
      </c>
      <c r="D26" s="16" t="s">
        <v>77</v>
      </c>
      <c r="E26" s="20"/>
      <c r="F26" s="52">
        <f t="shared" ref="F26:F28" si="1">C26*E26</f>
        <v>0</v>
      </c>
    </row>
    <row r="27" spans="1:6" ht="16.5" thickBot="1" x14ac:dyDescent="0.25">
      <c r="A27" s="14"/>
      <c r="B27" s="51" t="s">
        <v>196</v>
      </c>
      <c r="C27" s="102">
        <v>14</v>
      </c>
      <c r="D27" s="16" t="s">
        <v>198</v>
      </c>
      <c r="E27" s="20"/>
      <c r="F27" s="52">
        <f t="shared" si="1"/>
        <v>0</v>
      </c>
    </row>
    <row r="28" spans="1:6" ht="16.5" thickBot="1" x14ac:dyDescent="0.25">
      <c r="A28" s="14"/>
      <c r="B28" s="51" t="s">
        <v>197</v>
      </c>
      <c r="C28" s="102">
        <v>17</v>
      </c>
      <c r="D28" s="16" t="s">
        <v>198</v>
      </c>
      <c r="E28" s="20"/>
      <c r="F28" s="52">
        <f t="shared" si="1"/>
        <v>0</v>
      </c>
    </row>
    <row r="29" spans="1:6" s="14" customFormat="1" ht="42.75" customHeight="1" thickBot="1" x14ac:dyDescent="0.25">
      <c r="B29" s="22" t="s">
        <v>195</v>
      </c>
      <c r="C29" s="23"/>
      <c r="D29" s="23"/>
      <c r="E29" s="23"/>
      <c r="F29" s="43">
        <f>SUM(F24:F28)</f>
        <v>0</v>
      </c>
    </row>
    <row r="30" spans="1:6" s="14" customFormat="1" ht="42.75" customHeight="1" thickBot="1" x14ac:dyDescent="0.25">
      <c r="B30" s="264" t="s">
        <v>132</v>
      </c>
      <c r="C30" s="265"/>
      <c r="D30" s="265"/>
      <c r="E30" s="265"/>
      <c r="F30" s="266"/>
    </row>
    <row r="31" spans="1:6" ht="32.25" thickBot="1" x14ac:dyDescent="0.25">
      <c r="A31" s="7"/>
      <c r="B31" s="22"/>
      <c r="C31" s="23"/>
      <c r="D31" s="23"/>
      <c r="E31" s="53" t="s">
        <v>67</v>
      </c>
      <c r="F31" s="43"/>
    </row>
    <row r="32" spans="1:6" ht="15.75" thickBot="1" x14ac:dyDescent="0.25">
      <c r="A32" s="7"/>
      <c r="B32" s="11" t="s">
        <v>185</v>
      </c>
      <c r="C32" s="12"/>
      <c r="D32" s="56"/>
      <c r="E32" s="21"/>
      <c r="F32" s="52">
        <f>E32</f>
        <v>0</v>
      </c>
    </row>
    <row r="33" spans="1:6" ht="15.75" thickBot="1" x14ac:dyDescent="0.25">
      <c r="A33" s="7"/>
      <c r="B33" s="13" t="s">
        <v>270</v>
      </c>
      <c r="C33" s="12"/>
      <c r="D33" s="12"/>
      <c r="E33" s="5"/>
      <c r="F33" s="52">
        <f t="shared" ref="F33:F35" si="2">E33</f>
        <v>0</v>
      </c>
    </row>
    <row r="34" spans="1:6" ht="15.75" thickBot="1" x14ac:dyDescent="0.25">
      <c r="A34" s="7"/>
      <c r="B34" s="13" t="s">
        <v>79</v>
      </c>
      <c r="C34" s="12"/>
      <c r="D34" s="12"/>
      <c r="E34" s="5"/>
      <c r="F34" s="52">
        <f t="shared" si="2"/>
        <v>0</v>
      </c>
    </row>
    <row r="35" spans="1:6" s="14" customFormat="1" ht="17.25" customHeight="1" thickBot="1" x14ac:dyDescent="0.25">
      <c r="B35" s="13" t="s">
        <v>66</v>
      </c>
      <c r="C35" s="12"/>
      <c r="D35" s="12"/>
      <c r="E35" s="20"/>
      <c r="F35" s="52">
        <f t="shared" si="2"/>
        <v>0</v>
      </c>
    </row>
    <row r="36" spans="1:6" s="14" customFormat="1" ht="42.75" customHeight="1" thickBot="1" x14ac:dyDescent="0.25">
      <c r="B36" s="22" t="s">
        <v>128</v>
      </c>
      <c r="C36" s="23"/>
      <c r="D36" s="23"/>
      <c r="E36" s="23"/>
      <c r="F36" s="43">
        <f>SUM(F32:F35)</f>
        <v>0</v>
      </c>
    </row>
    <row r="37" spans="1:6" ht="19.5" thickBot="1" x14ac:dyDescent="0.25">
      <c r="A37" s="7"/>
      <c r="B37" s="22" t="s">
        <v>62</v>
      </c>
      <c r="C37" s="54" t="s">
        <v>65</v>
      </c>
      <c r="D37" s="54" t="s">
        <v>249</v>
      </c>
      <c r="E37" s="54" t="s">
        <v>68</v>
      </c>
      <c r="F37" s="43"/>
    </row>
    <row r="38" spans="1:6" ht="15.75" thickBot="1" x14ac:dyDescent="0.25">
      <c r="A38" s="7"/>
      <c r="B38" s="26"/>
      <c r="C38" s="5"/>
      <c r="D38" s="5"/>
      <c r="E38" s="21"/>
      <c r="F38" s="52">
        <f>E38*C38</f>
        <v>0</v>
      </c>
    </row>
    <row r="39" spans="1:6" ht="15.75" thickBot="1" x14ac:dyDescent="0.25">
      <c r="A39" s="7"/>
      <c r="B39" s="26"/>
      <c r="C39" s="5"/>
      <c r="D39" s="5"/>
      <c r="E39" s="5"/>
      <c r="F39" s="52">
        <f t="shared" ref="F39:F41" si="3">E39*C39</f>
        <v>0</v>
      </c>
    </row>
    <row r="40" spans="1:6" ht="15.75" thickBot="1" x14ac:dyDescent="0.25">
      <c r="A40" s="7"/>
      <c r="B40" s="26"/>
      <c r="C40" s="5"/>
      <c r="D40" s="5"/>
      <c r="E40" s="5"/>
      <c r="F40" s="52">
        <f t="shared" si="3"/>
        <v>0</v>
      </c>
    </row>
    <row r="41" spans="1:6" ht="15.75" thickBot="1" x14ac:dyDescent="0.25">
      <c r="A41" s="7"/>
      <c r="B41" s="26"/>
      <c r="C41" s="5"/>
      <c r="D41" s="5"/>
      <c r="E41" s="5"/>
      <c r="F41" s="52">
        <f t="shared" si="3"/>
        <v>0</v>
      </c>
    </row>
    <row r="42" spans="1:6" s="14" customFormat="1" ht="42.75" customHeight="1" thickBot="1" x14ac:dyDescent="0.25">
      <c r="B42" s="22" t="s">
        <v>168</v>
      </c>
      <c r="C42" s="23"/>
      <c r="D42" s="23"/>
      <c r="E42" s="54" t="s">
        <v>71</v>
      </c>
      <c r="F42" s="43">
        <f>F23+F29+F36+F38+F39+F40+F41</f>
        <v>0</v>
      </c>
    </row>
    <row r="43" spans="1:6" ht="33.75" customHeight="1" x14ac:dyDescent="0.2">
      <c r="B43" s="249" t="s">
        <v>230</v>
      </c>
      <c r="C43" s="249"/>
      <c r="D43" s="249"/>
      <c r="E43" s="249"/>
      <c r="F43" s="249"/>
    </row>
    <row r="45" spans="1:6" ht="18" x14ac:dyDescent="0.2">
      <c r="B45" s="122" t="s">
        <v>37</v>
      </c>
      <c r="C45" s="7"/>
      <c r="D45" s="252" t="s">
        <v>36</v>
      </c>
      <c r="E45" s="252"/>
      <c r="F45" s="252"/>
    </row>
  </sheetData>
  <sheetProtection algorithmName="SHA-512" hashValue="8PH1daRamxtcuQmfz2/9N7qENpkO8l3NG6Y6KpiH6EeE1DoiTcbtHWLydxUPeCZB8BzB+QZA8eozOtzAQgryGw==" saltValue="ufVieU1nh8FhP817dBeQLA==" spinCount="100000" sheet="1" objects="1" scenarios="1"/>
  <mergeCells count="6">
    <mergeCell ref="B43:F43"/>
    <mergeCell ref="D45:F45"/>
    <mergeCell ref="C2:F2"/>
    <mergeCell ref="B5:F5"/>
    <mergeCell ref="B30:F30"/>
    <mergeCell ref="C4:D4"/>
  </mergeCells>
  <hyperlinks>
    <hyperlink ref="B45" location="'2_Ergebnis'!A1" display="zurück zum Ergebnis"/>
    <hyperlink ref="D45:F45" location="'9_Nebenbetriebe'!A1" display="weiter"/>
  </hyperlinks>
  <printOptions horizontalCentered="1"/>
  <pageMargins left="0.70866141732283472" right="0.70866141732283472" top="0.78740157480314965" bottom="0.78740157480314965" header="0.31496062992125984" footer="0.31496062992125984"/>
  <pageSetup paperSize="9" scale="66" orientation="portrait" r:id="rId1"/>
  <headerFooter>
    <oddHeader>&amp;LAntrag Junglandwirteförderung 2023/ Version JLF1</oddHeader>
    <oddFooter>&amp;L&amp;10TLLLR 03/2023&amp;C&amp;10&amp;A&amp;R&amp;10&amp;P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2:G25"/>
  <sheetViews>
    <sheetView showGridLines="0" showRowColHeaders="0" zoomScaleNormal="100" workbookViewId="0">
      <pane ySplit="2" topLeftCell="A3" activePane="bottomLeft" state="frozen"/>
      <selection pane="bottomLeft" activeCell="C7" sqref="C7"/>
    </sheetView>
  </sheetViews>
  <sheetFormatPr baseColWidth="10" defaultColWidth="11.5546875" defaultRowHeight="15" x14ac:dyDescent="0.2"/>
  <cols>
    <col min="1" max="1" width="3.6640625" style="6" customWidth="1"/>
    <col min="2" max="2" width="26.88671875" style="6" customWidth="1"/>
    <col min="3" max="3" width="24.109375" style="6" customWidth="1"/>
    <col min="4" max="4" width="21.88671875" style="7" customWidth="1"/>
    <col min="5" max="16384" width="11.5546875" style="57"/>
  </cols>
  <sheetData>
    <row r="2" spans="1:7" s="6" customFormat="1" ht="90" customHeight="1" x14ac:dyDescent="0.2">
      <c r="B2" s="74" t="s">
        <v>127</v>
      </c>
      <c r="C2" s="209" t="s">
        <v>268</v>
      </c>
      <c r="D2" s="209"/>
    </row>
    <row r="3" spans="1:7" s="120" customFormat="1" ht="15.75" thickBot="1" x14ac:dyDescent="0.25">
      <c r="A3" s="6"/>
      <c r="B3" s="6"/>
      <c r="C3" s="6"/>
      <c r="D3" s="7"/>
    </row>
    <row r="4" spans="1:7" s="120" customFormat="1" ht="24.75" customHeight="1" thickBot="1" x14ac:dyDescent="0.25">
      <c r="A4" s="6"/>
      <c r="B4" s="165" t="s">
        <v>271</v>
      </c>
      <c r="C4" s="166" t="str">
        <f>IF('2_Ergebnis'!F8="","",'2_Ergebnis'!F8)</f>
        <v/>
      </c>
      <c r="D4" s="7"/>
    </row>
    <row r="5" spans="1:7" ht="55.5" customHeight="1" x14ac:dyDescent="0.2">
      <c r="A5" s="8"/>
      <c r="B5" s="169" t="s">
        <v>153</v>
      </c>
      <c r="C5" s="176" t="s">
        <v>227</v>
      </c>
      <c r="D5" s="180"/>
    </row>
    <row r="6" spans="1:7" s="167" customFormat="1" ht="15" customHeight="1" thickBot="1" x14ac:dyDescent="0.25">
      <c r="B6" s="172" t="s">
        <v>278</v>
      </c>
      <c r="C6" s="173" t="s">
        <v>279</v>
      </c>
      <c r="D6" s="175" t="s">
        <v>280</v>
      </c>
      <c r="E6" s="57"/>
      <c r="F6" s="57"/>
      <c r="G6" s="9"/>
    </row>
    <row r="7" spans="1:7" ht="15.75" thickBot="1" x14ac:dyDescent="0.25">
      <c r="A7" s="7"/>
      <c r="B7" s="13" t="s">
        <v>154</v>
      </c>
      <c r="C7" s="5"/>
      <c r="D7" s="80">
        <f t="shared" ref="D7:D20" si="0">C7</f>
        <v>0</v>
      </c>
    </row>
    <row r="8" spans="1:7" ht="15.75" thickBot="1" x14ac:dyDescent="0.25">
      <c r="A8" s="7"/>
      <c r="B8" s="51" t="s">
        <v>63</v>
      </c>
      <c r="C8" s="5"/>
      <c r="D8" s="80">
        <f t="shared" si="0"/>
        <v>0</v>
      </c>
    </row>
    <row r="9" spans="1:7" ht="15.75" thickBot="1" x14ac:dyDescent="0.25">
      <c r="A9" s="7"/>
      <c r="B9" s="13" t="s">
        <v>64</v>
      </c>
      <c r="C9" s="5"/>
      <c r="D9" s="80">
        <f t="shared" si="0"/>
        <v>0</v>
      </c>
    </row>
    <row r="10" spans="1:7" ht="15.75" thickBot="1" x14ac:dyDescent="0.25">
      <c r="A10" s="7"/>
      <c r="B10" s="51" t="s">
        <v>155</v>
      </c>
      <c r="C10" s="20"/>
      <c r="D10" s="80">
        <f t="shared" si="0"/>
        <v>0</v>
      </c>
    </row>
    <row r="11" spans="1:7" ht="15.75" thickBot="1" x14ac:dyDescent="0.25">
      <c r="A11" s="7"/>
      <c r="B11" s="13" t="s">
        <v>156</v>
      </c>
      <c r="C11" s="20"/>
      <c r="D11" s="80">
        <f t="shared" si="0"/>
        <v>0</v>
      </c>
    </row>
    <row r="12" spans="1:7" ht="15.75" thickBot="1" x14ac:dyDescent="0.25">
      <c r="A12" s="7"/>
      <c r="B12" s="51" t="s">
        <v>157</v>
      </c>
      <c r="C12" s="20"/>
      <c r="D12" s="80">
        <f t="shared" si="0"/>
        <v>0</v>
      </c>
    </row>
    <row r="13" spans="1:7" ht="15.75" thickBot="1" x14ac:dyDescent="0.25">
      <c r="A13" s="7"/>
      <c r="B13" s="51" t="s">
        <v>232</v>
      </c>
      <c r="C13" s="20"/>
      <c r="D13" s="80">
        <f t="shared" si="0"/>
        <v>0</v>
      </c>
    </row>
    <row r="14" spans="1:7" s="14" customFormat="1" ht="42.75" customHeight="1" thickBot="1" x14ac:dyDescent="0.25">
      <c r="B14" s="22" t="s">
        <v>128</v>
      </c>
      <c r="C14" s="23"/>
      <c r="D14" s="83">
        <f>SUM(D7:D13)</f>
        <v>0</v>
      </c>
      <c r="E14" s="57"/>
    </row>
    <row r="15" spans="1:7" s="14" customFormat="1" ht="42.75" customHeight="1" thickBot="1" x14ac:dyDescent="0.25">
      <c r="B15" s="22" t="s">
        <v>159</v>
      </c>
      <c r="C15" s="23"/>
      <c r="D15" s="82"/>
      <c r="E15" s="57"/>
    </row>
    <row r="16" spans="1:7" ht="15.75" thickBot="1" x14ac:dyDescent="0.25">
      <c r="A16" s="7"/>
      <c r="B16" s="81"/>
      <c r="C16" s="20"/>
      <c r="D16" s="80">
        <f t="shared" si="0"/>
        <v>0</v>
      </c>
    </row>
    <row r="17" spans="1:6" ht="15.75" thickBot="1" x14ac:dyDescent="0.25">
      <c r="A17" s="7"/>
      <c r="B17" s="81"/>
      <c r="C17" s="20"/>
      <c r="D17" s="80">
        <f t="shared" si="0"/>
        <v>0</v>
      </c>
    </row>
    <row r="18" spans="1:6" ht="15.75" thickBot="1" x14ac:dyDescent="0.25">
      <c r="A18" s="7"/>
      <c r="B18" s="81"/>
      <c r="C18" s="20"/>
      <c r="D18" s="80">
        <f t="shared" si="0"/>
        <v>0</v>
      </c>
    </row>
    <row r="19" spans="1:6" ht="15.75" thickBot="1" x14ac:dyDescent="0.25">
      <c r="A19" s="7"/>
      <c r="B19" s="81"/>
      <c r="C19" s="20"/>
      <c r="D19" s="80">
        <f t="shared" si="0"/>
        <v>0</v>
      </c>
    </row>
    <row r="20" spans="1:6" ht="15.75" thickBot="1" x14ac:dyDescent="0.25">
      <c r="A20" s="7"/>
      <c r="B20" s="81"/>
      <c r="C20" s="20"/>
      <c r="D20" s="80">
        <f t="shared" si="0"/>
        <v>0</v>
      </c>
    </row>
    <row r="21" spans="1:6" s="14" customFormat="1" ht="42.75" customHeight="1" thickBot="1" x14ac:dyDescent="0.25">
      <c r="B21" s="22" t="s">
        <v>128</v>
      </c>
      <c r="C21" s="23"/>
      <c r="D21" s="83">
        <f>SUM(D16:D20)</f>
        <v>0</v>
      </c>
      <c r="E21" s="57"/>
    </row>
    <row r="22" spans="1:6" s="14" customFormat="1" ht="42.75" customHeight="1" thickBot="1" x14ac:dyDescent="0.25">
      <c r="B22" s="24" t="s">
        <v>158</v>
      </c>
      <c r="C22" s="25"/>
      <c r="D22" s="44">
        <f>D21+D14</f>
        <v>0</v>
      </c>
    </row>
    <row r="23" spans="1:6" s="27" customFormat="1" ht="24.75" customHeight="1" x14ac:dyDescent="0.2">
      <c r="B23" s="249" t="s">
        <v>226</v>
      </c>
      <c r="C23" s="249"/>
      <c r="F23" s="28"/>
    </row>
    <row r="25" spans="1:6" ht="18" x14ac:dyDescent="0.2">
      <c r="B25" s="122" t="s">
        <v>37</v>
      </c>
      <c r="C25" s="7"/>
    </row>
  </sheetData>
  <sheetProtection algorithmName="SHA-512" hashValue="H1GHo8+ZINoS3SB9fjJBSFsgscA6uN38TJVnDbPpc/KAXRFo3p9VRCUnkkykWzoS5DRhQGl83VVBSbSfD6GrIA==" saltValue="nwxbj0FyVn8zO//0EHCuVg==" spinCount="100000" sheet="1" objects="1" scenarios="1"/>
  <mergeCells count="2">
    <mergeCell ref="C2:D2"/>
    <mergeCell ref="B23:C23"/>
  </mergeCells>
  <hyperlinks>
    <hyperlink ref="B25" location="'2_Ergebnis'!A1" display="zurück zum Ergebnis"/>
  </hyperlinks>
  <printOptions horizontalCentered="1"/>
  <pageMargins left="0.70866141732283472" right="0.70866141732283472" top="0.78740157480314965" bottom="0.78740157480314965" header="0.31496062992125984" footer="0.31496062992125984"/>
  <pageSetup paperSize="9" orientation="portrait" horizontalDpi="1200" verticalDpi="1200" r:id="rId1"/>
  <headerFooter>
    <oddHeader>&amp;LAntrag Junglandwirteförderung 2023/ Version JLF1</oddHeader>
    <oddFooter>&amp;L&amp;10TLLLR 03/2023&amp;C&amp;10&amp;A&amp;R&amp;10&amp;P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1_Deckblatt</vt:lpstr>
      <vt:lpstr>2_Ergebnis</vt:lpstr>
      <vt:lpstr>3_Erläuterungen</vt:lpstr>
      <vt:lpstr>4_Pflanzenbau</vt:lpstr>
      <vt:lpstr>5_Tierhaltung</vt:lpstr>
      <vt:lpstr>6_Obst- und Gartenbau</vt:lpstr>
      <vt:lpstr>7_Weinbau</vt:lpstr>
      <vt:lpstr>8_Direktvermarktung</vt:lpstr>
      <vt:lpstr>9_Nebenbetriebe</vt:lpstr>
      <vt:lpstr>10_Erläuterungen_zum_ Antrag</vt:lpstr>
      <vt:lpstr>Hilfstabelle</vt:lpstr>
      <vt:lpstr>'1_Deckblatt'!Druckbereich</vt:lpstr>
      <vt:lpstr>'2_Ergebnis'!Druckbereich</vt:lpstr>
      <vt:lpstr>'3_Erläuterungen'!Druckbereich</vt:lpstr>
      <vt:lpstr>'4_Pflanzenbau'!Druckbereich</vt:lpstr>
      <vt:lpstr>'5_Tierhaltung'!Druckbereich</vt:lpstr>
      <vt:lpstr>'6_Obst- und Gartenbau'!Druckbereich</vt:lpstr>
      <vt:lpstr>'7_Weinbau'!Druckbereich</vt:lpstr>
      <vt:lpstr>'8_Direktvermarktung'!Druckbereich</vt:lpstr>
      <vt:lpstr>'9_Nebenbetriebe'!Druckbereich</vt:lpstr>
      <vt:lpstr>'4_Pflanzenbau'!Drucktitel</vt:lpstr>
      <vt:lpstr>'5_Tierhaltung'!Drucktitel</vt:lpstr>
      <vt:lpstr>'6_Obst- und Gartenbau'!Drucktitel</vt:lpstr>
      <vt:lpstr>'8_Direktvermarktung'!Drucktitel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Uta.Maier@tlllr.thueringen.de;Claudia.Kuhaupt@tlllr.thueringen.de;Andre.Hoffmann@tlllr.thueringen.de</dc:creator>
  <cp:lastModifiedBy>TLLLR Kuhaupt, Claudia</cp:lastModifiedBy>
  <cp:lastPrinted>2023-03-21T12:35:43Z</cp:lastPrinted>
  <dcterms:created xsi:type="dcterms:W3CDTF">2020-06-05T07:58:10Z</dcterms:created>
  <dcterms:modified xsi:type="dcterms:W3CDTF">2023-12-19T12:55:43Z</dcterms:modified>
</cp:coreProperties>
</file>