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60" yWindow="-20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Ausgaben'!$A$1:$R$62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P34" i="4" l="1"/>
  <c r="M14" i="4" l="1"/>
  <c r="S21" i="4"/>
  <c r="S22" i="4"/>
  <c r="S23" i="4"/>
  <c r="S24" i="4"/>
  <c r="S25" i="4"/>
  <c r="S26" i="4"/>
  <c r="S27" i="4"/>
  <c r="S28" i="4"/>
  <c r="S29" i="4"/>
  <c r="S30" i="4"/>
  <c r="S20" i="4"/>
  <c r="S16" i="4"/>
  <c r="S17" i="4"/>
  <c r="S15" i="4"/>
  <c r="S14" i="4" s="1"/>
  <c r="M19" i="4"/>
  <c r="P21" i="4"/>
  <c r="P22" i="4"/>
  <c r="P23" i="4"/>
  <c r="P24" i="4"/>
  <c r="P25" i="4"/>
  <c r="P26" i="4"/>
  <c r="P27" i="4"/>
  <c r="P28" i="4"/>
  <c r="P29" i="4"/>
  <c r="P30" i="4"/>
  <c r="P16" i="4"/>
  <c r="P17" i="4"/>
  <c r="S19" i="4" l="1"/>
  <c r="M33" i="4" s="1"/>
  <c r="M37" i="4" s="1"/>
  <c r="M40" i="4" s="1"/>
  <c r="M42" i="4" s="1"/>
  <c r="P35" i="4" l="1"/>
  <c r="P33" i="4" s="1"/>
  <c r="P20" i="4"/>
  <c r="P19" i="4" s="1"/>
  <c r="P15" i="4"/>
  <c r="P14" i="4" s="1"/>
  <c r="B10" i="4"/>
  <c r="P37" i="4" l="1"/>
  <c r="P40" i="4" s="1"/>
  <c r="P42" i="4" s="1"/>
  <c r="P44" i="4" s="1"/>
  <c r="M44" i="4"/>
  <c r="P54" i="4" l="1"/>
  <c r="C42" i="4"/>
  <c r="C37" i="4" l="1"/>
  <c r="P48" i="4" l="1"/>
  <c r="P52" i="4" s="1"/>
  <c r="B48" i="4" l="1"/>
  <c r="P58" i="4" l="1"/>
  <c r="P60" i="4" s="1"/>
  <c r="F34" i="1" s="1"/>
  <c r="A6" i="4" l="1"/>
  <c r="O32" i="1" l="1"/>
  <c r="D55" i="1" l="1"/>
  <c r="R3" i="4"/>
  <c r="R2" i="4"/>
  <c r="O1" i="4"/>
  <c r="A4" i="4" l="1"/>
</calcChain>
</file>

<file path=xl/sharedStrings.xml><?xml version="1.0" encoding="utf-8"?>
<sst xmlns="http://schemas.openxmlformats.org/spreadsheetml/2006/main" count="84" uniqueCount="80">
  <si>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</si>
  <si>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</si>
  <si>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</si>
  <si>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</si>
  <si>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</si>
  <si>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</si>
  <si>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</si>
  <si>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</si>
  <si>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</si>
  <si>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</si>
  <si>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</si>
  <si>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</si>
  <si>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</si>
  <si>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</si>
  <si>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</si>
  <si>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</si>
  <si>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</si>
  <si>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</si>
  <si>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</si>
  <si>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</si>
  <si>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</si>
  <si>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</si>
  <si>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</si>
  <si>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</si>
  <si>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</si>
  <si>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</si>
  <si>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</si>
  <si>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</si>
  <si>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1.</t>
  </si>
  <si>
    <t>in Höhe von: (in €)</t>
  </si>
  <si>
    <t>IBAN:</t>
  </si>
  <si>
    <t>BIC:</t>
  </si>
  <si>
    <t>Mittelanforderung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</si>
  <si>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</si>
  <si>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</si>
  <si>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</si>
  <si>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</si>
  <si>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</si>
  <si>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Übersicht der in den nächsten zwei Monaten fällig werdenden zuwendungsfähigen Ausgaben in €</t>
  </si>
  <si>
    <t>zuwendungsfähige
Gesamtausgaben</t>
  </si>
  <si>
    <t>Landesmittel</t>
  </si>
  <si>
    <t xml:space="preserve">  </t>
  </si>
  <si>
    <t>Berechnung der abrufbaren Mittel in €</t>
  </si>
  <si>
    <r>
      <t xml:space="preserve">Abrufbare Mittel </t>
    </r>
    <r>
      <rPr>
        <sz val="9"/>
        <rFont val="Arial"/>
        <family val="2"/>
      </rPr>
      <t>mit dieser Mittelanforderung</t>
    </r>
    <r>
      <rPr>
        <b/>
        <sz val="9"/>
        <rFont val="Arial"/>
        <family val="2"/>
      </rPr>
      <t xml:space="preserve"> in €</t>
    </r>
  </si>
  <si>
    <t>Hinweis: Bitte gleichen Sie mögliche Rundungsdifferenzen mit der letzten Mittelanforderung aus!</t>
  </si>
  <si>
    <t>Zuwendungsbetrag: (in €)</t>
  </si>
  <si>
    <t>Änderungen eingetreten sind. Nicht verbrauchte Mittel zeige ich unverzüglich an. Eine Übersicht über die geplanten zu-</t>
  </si>
  <si>
    <t>wendungsfähigen Ausgaben für den o. g. Zeitraum habe ich dieser Mittelanforderung beigefügt.</t>
  </si>
  <si>
    <t>Personalausgaben</t>
  </si>
  <si>
    <t>2.</t>
  </si>
  <si>
    <t>2.1</t>
  </si>
  <si>
    <t>Gesamtsumme der zuwendungsfähigen Ausgaben</t>
  </si>
  <si>
    <t>1.1</t>
  </si>
  <si>
    <t>1.2</t>
  </si>
  <si>
    <t>Richtlinie zur Förderung der Teilhabe am gesellschaftlichen Leben durch Vermittlung 
von Informationen und Unterstützung für ältere Menschen (Richtlinie AGATHE)</t>
  </si>
  <si>
    <t>F-AGT</t>
  </si>
  <si>
    <t>Vergütung für die Koordinierungsfachkraft</t>
  </si>
  <si>
    <t>Vergütung für die Beratungsfachkräfte</t>
  </si>
  <si>
    <t>1.3.1</t>
  </si>
  <si>
    <t>1.3.2</t>
  </si>
  <si>
    <t>Sach- und Verwaltungsausgaben</t>
  </si>
  <si>
    <t>Pauschale (23% der direkten förderfähigen Personlausgaben)</t>
  </si>
  <si>
    <t>SV-Pauschale für die Koordinierungsfachkraft</t>
  </si>
  <si>
    <t>SV-Pauschale für die Beratungsfachkraft</t>
  </si>
  <si>
    <t>Sozialabgaben (AG-SV, BG und gesetzliche Umlagen)
(21% des rentenversicherungspflichtigen Arbeitsentgeltes)</t>
  </si>
  <si>
    <t xml:space="preserve">1.3
</t>
  </si>
  <si>
    <t>V 1.1</t>
  </si>
  <si>
    <t>Anpassung Anlage "Übersicht geplante Ausgaben" (Pkt. 1.3.1 und 1.3.2)</t>
  </si>
  <si>
    <t>V 1.2</t>
  </si>
  <si>
    <t>Adressänderung</t>
  </si>
  <si>
    <t>Weimarische Straße 45/46</t>
  </si>
  <si>
    <t>99099 Erfurt</t>
  </si>
  <si>
    <t>Förderung der Teilhabe am gesellschaftlichen Leben (AGATHE)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</si>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</sst>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</borders>
  <cellStyleXfs count="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</cellStyleXfs>
  <cellXfs count="208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4" fillId="20" borderId="13" xfId="35" applyFont="1" applyFill="1" applyBorder="1" applyAlignment="1" applyProtection="1">
      <alignment vertical="center"/>
    </xf>
    <xf numFmtId="0" fontId="4" fillId="0" borderId="0" xfId="35" applyFont="1" applyFill="1" applyAlignment="1" applyProtection="1">
      <alignment vertical="center"/>
    </xf>
    <xf numFmtId="49" fontId="1" fillId="0" borderId="0" xfId="35" applyNumberFormat="1" applyFont="1" applyFill="1" applyAlignment="1" applyProtection="1">
      <alignment vertical="center"/>
    </xf>
    <xf numFmtId="3" fontId="1" fillId="0" borderId="0" xfId="35" applyNumberFormat="1" applyFont="1" applyFill="1" applyAlignment="1" applyProtection="1">
      <alignment vertical="center"/>
    </xf>
    <xf numFmtId="4" fontId="1" fillId="0" borderId="0" xfId="35" applyNumberFormat="1" applyFont="1" applyFill="1" applyBorder="1" applyAlignment="1" applyProtection="1">
      <alignment horizontal="right" vertical="center" indent="1"/>
    </xf>
    <xf numFmtId="49" fontId="4" fillId="0" borderId="0" xfId="35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vertical="center"/>
    </xf>
    <xf numFmtId="0" fontId="1" fillId="0" borderId="0" xfId="35" applyFont="1" applyFill="1" applyBorder="1" applyAlignment="1" applyProtection="1">
      <alignment horizontal="left" vertical="center" indent="2"/>
    </xf>
    <xf numFmtId="0" fontId="3" fillId="0" borderId="0" xfId="35" applyFont="1" applyFill="1" applyBorder="1" applyAlignment="1" applyProtection="1">
      <alignment vertical="center"/>
    </xf>
    <xf numFmtId="0" fontId="4" fillId="0" borderId="0" xfId="35" applyFont="1" applyFill="1" applyBorder="1" applyAlignment="1" applyProtection="1">
      <alignment horizontal="left" vertical="center" indent="2"/>
    </xf>
    <xf numFmtId="0" fontId="1" fillId="20" borderId="10" xfId="35" applyFont="1" applyFill="1" applyBorder="1" applyAlignment="1" applyProtection="1">
      <alignment vertical="center"/>
    </xf>
    <xf numFmtId="0" fontId="37" fillId="20" borderId="10" xfId="35" applyFont="1" applyFill="1" applyBorder="1" applyAlignment="1" applyProtection="1">
      <alignment horizontal="left" vertical="center" indent="1"/>
    </xf>
    <xf numFmtId="0" fontId="13" fillId="0" borderId="0" xfId="35" applyFont="1" applyFill="1" applyBorder="1" applyAlignment="1" applyProtection="1">
      <alignment horizontal="left" vertical="center" indent="1"/>
    </xf>
    <xf numFmtId="0" fontId="4" fillId="0" borderId="0" xfId="35" applyNumberFormat="1" applyFont="1" applyFill="1" applyAlignment="1" applyProtection="1">
      <alignment vertical="center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1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11" fillId="0" borderId="19" xfId="0" applyFont="1" applyBorder="1" applyAlignment="1" applyProtection="1">
      <alignment horizontal="left" vertical="center" inden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horizontal="left" vertical="center" indent="1"/>
      <protection hidden="1"/>
    </xf>
    <xf numFmtId="0" fontId="1" fillId="0" borderId="19" xfId="0" applyFont="1" applyFill="1" applyBorder="1" applyAlignment="1" applyProtection="1">
      <alignment horizontal="left" vertical="center" indent="1"/>
      <protection hidden="1"/>
    </xf>
    <xf numFmtId="0" fontId="11" fillId="0" borderId="20" xfId="0" applyFont="1" applyFill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left" vertical="center" indent="1"/>
      <protection hidden="1"/>
    </xf>
    <xf numFmtId="0" fontId="36" fillId="0" borderId="20" xfId="0" applyFont="1" applyBorder="1" applyAlignment="1" applyProtection="1">
      <alignment horizontal="left" vertical="center" indent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4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 wrapText="1"/>
    </xf>
    <xf numFmtId="0" fontId="4" fillId="0" borderId="21" xfId="35" applyFont="1" applyFill="1" applyBorder="1" applyAlignment="1" applyProtection="1">
      <alignment vertical="center"/>
    </xf>
    <xf numFmtId="0" fontId="1" fillId="0" borderId="21" xfId="35" applyFont="1" applyFill="1" applyBorder="1" applyAlignment="1" applyProtection="1">
      <alignment vertical="center"/>
    </xf>
    <xf numFmtId="0" fontId="4" fillId="0" borderId="21" xfId="35" applyFont="1" applyFill="1" applyBorder="1" applyAlignment="1" applyProtection="1">
      <alignment horizontal="left" vertical="center" indent="2"/>
    </xf>
    <xf numFmtId="0" fontId="1" fillId="0" borderId="28" xfId="35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Fill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1" borderId="0" xfId="35" applyFont="1" applyFill="1" applyAlignment="1" applyProtection="1">
      <alignment vertical="center"/>
    </xf>
    <xf numFmtId="4" fontId="1" fillId="21" borderId="0" xfId="35" applyNumberFormat="1" applyFont="1" applyFill="1" applyAlignment="1" applyProtection="1">
      <alignment horizontal="right" vertical="center" indent="1"/>
    </xf>
    <xf numFmtId="4" fontId="4" fillId="21" borderId="0" xfId="35" applyNumberFormat="1" applyFont="1" applyFill="1" applyAlignment="1" applyProtection="1">
      <alignment horizontal="right" vertical="center" indent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167" fontId="8" fillId="19" borderId="12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0" xfId="0" applyNumberFormat="1" applyFont="1" applyFill="1" applyBorder="1" applyAlignment="1" applyProtection="1">
      <alignment horizontal="center" vertical="center"/>
      <protection locked="0" hidden="1"/>
    </xf>
    <xf numFmtId="167" fontId="8" fillId="19" borderId="13" xfId="0" applyNumberFormat="1" applyFont="1" applyFill="1" applyBorder="1" applyAlignment="1" applyProtection="1">
      <alignment horizontal="center" vertical="center"/>
      <protection locked="0" hidden="1"/>
    </xf>
    <xf numFmtId="1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1" fillId="17" borderId="12" xfId="0" applyNumberFormat="1" applyFont="1" applyFill="1" applyBorder="1" applyAlignment="1" applyProtection="1">
      <alignment horizontal="left" vertical="center" indent="1"/>
      <protection locked="0"/>
    </xf>
    <xf numFmtId="4" fontId="1" fillId="17" borderId="10" xfId="0" applyNumberFormat="1" applyFont="1" applyFill="1" applyBorder="1" applyAlignment="1" applyProtection="1">
      <alignment horizontal="left" vertical="center" indent="1"/>
      <protection locked="0"/>
    </xf>
    <xf numFmtId="4" fontId="1" fillId="17" borderId="13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5" fillId="0" borderId="19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20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/>
      <protection locked="0"/>
    </xf>
    <xf numFmtId="164" fontId="1" fillId="17" borderId="14" xfId="0" applyNumberFormat="1" applyFont="1" applyFill="1" applyBorder="1" applyAlignment="1" applyProtection="1">
      <alignment horizontal="left" vertical="center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vertical="center"/>
      <protection locked="0"/>
    </xf>
    <xf numFmtId="49" fontId="1" fillId="17" borderId="11" xfId="0" applyNumberFormat="1" applyFont="1" applyFill="1" applyBorder="1" applyAlignment="1" applyProtection="1">
      <alignment vertical="center"/>
      <protection locked="0"/>
    </xf>
    <xf numFmtId="49" fontId="1" fillId="17" borderId="18" xfId="0" applyNumberFormat="1" applyFont="1" applyFill="1" applyBorder="1" applyAlignment="1" applyProtection="1">
      <alignment vertical="center"/>
      <protection locked="0"/>
    </xf>
    <xf numFmtId="49" fontId="1" fillId="17" borderId="19" xfId="0" applyNumberFormat="1" applyFont="1" applyFill="1" applyBorder="1" applyAlignment="1" applyProtection="1">
      <alignment vertical="center"/>
      <protection locked="0"/>
    </xf>
    <xf numFmtId="49" fontId="1" fillId="17" borderId="0" xfId="0" applyNumberFormat="1" applyFont="1" applyFill="1" applyBorder="1" applyAlignment="1" applyProtection="1">
      <alignment vertical="center"/>
      <protection locked="0"/>
    </xf>
    <xf numFmtId="49" fontId="1" fillId="17" borderId="20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1" fillId="0" borderId="0" xfId="35" applyFont="1" applyFill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/>
    </xf>
    <xf numFmtId="0" fontId="1" fillId="19" borderId="23" xfId="35" applyFont="1" applyFill="1" applyBorder="1" applyAlignment="1" applyProtection="1">
      <alignment horizontal="left" vertical="center" indent="1"/>
      <protection locked="0"/>
    </xf>
    <xf numFmtId="0" fontId="1" fillId="19" borderId="24" xfId="35" applyFont="1" applyFill="1" applyBorder="1" applyAlignment="1" applyProtection="1">
      <alignment horizontal="left" vertical="center" indent="1"/>
      <protection locked="0"/>
    </xf>
    <xf numFmtId="0" fontId="1" fillId="19" borderId="25" xfId="35" applyFont="1" applyFill="1" applyBorder="1" applyAlignment="1" applyProtection="1">
      <alignment horizontal="left" vertical="center" indent="1"/>
      <protection locked="0"/>
    </xf>
    <xf numFmtId="4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167" fontId="1" fillId="0" borderId="23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24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25" xfId="0" applyNumberFormat="1" applyFont="1" applyFill="1" applyBorder="1" applyAlignment="1" applyProtection="1">
      <alignment horizontal="right" vertical="center" indent="1"/>
      <protection hidden="1"/>
    </xf>
    <xf numFmtId="167" fontId="1" fillId="22" borderId="23" xfId="0" applyNumberFormat="1" applyFont="1" applyFill="1" applyBorder="1" applyAlignment="1" applyProtection="1">
      <alignment horizontal="right" vertical="center" indent="1"/>
      <protection hidden="1"/>
    </xf>
    <xf numFmtId="167" fontId="1" fillId="22" borderId="24" xfId="0" applyNumberFormat="1" applyFont="1" applyFill="1" applyBorder="1" applyAlignment="1" applyProtection="1">
      <alignment horizontal="right" vertical="center" indent="1"/>
      <protection hidden="1"/>
    </xf>
    <xf numFmtId="167" fontId="1" fillId="22" borderId="25" xfId="0" applyNumberFormat="1" applyFont="1" applyFill="1" applyBorder="1" applyAlignment="1" applyProtection="1">
      <alignment horizontal="right" vertical="center" indent="1"/>
      <protection hidden="1"/>
    </xf>
    <xf numFmtId="4" fontId="1" fillId="19" borderId="39" xfId="35" applyNumberFormat="1" applyFont="1" applyFill="1" applyBorder="1" applyAlignment="1" applyProtection="1">
      <alignment horizontal="right" vertical="center" indent="1"/>
      <protection locked="0"/>
    </xf>
    <xf numFmtId="10" fontId="1" fillId="19" borderId="26" xfId="35" applyNumberFormat="1" applyFont="1" applyFill="1" applyBorder="1" applyAlignment="1" applyProtection="1">
      <alignment horizontal="right" vertical="center" indent="1"/>
      <protection locked="0"/>
    </xf>
    <xf numFmtId="167" fontId="1" fillId="0" borderId="35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36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37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26" xfId="35" applyNumberFormat="1" applyFont="1" applyFill="1" applyBorder="1" applyAlignment="1" applyProtection="1">
      <alignment horizontal="right" vertical="center" indent="1"/>
    </xf>
    <xf numFmtId="4" fontId="4" fillId="20" borderId="10" xfId="35" applyNumberFormat="1" applyFont="1" applyFill="1" applyBorder="1" applyAlignment="1" applyProtection="1">
      <alignment horizontal="right" vertical="center" indent="1"/>
    </xf>
    <xf numFmtId="4" fontId="4" fillId="20" borderId="13" xfId="35" applyNumberFormat="1" applyFont="1" applyFill="1" applyBorder="1" applyAlignment="1" applyProtection="1">
      <alignment horizontal="right" vertical="center" indent="1"/>
    </xf>
    <xf numFmtId="167" fontId="4" fillId="0" borderId="29" xfId="35" applyNumberFormat="1" applyFont="1" applyFill="1" applyBorder="1" applyAlignment="1" applyProtection="1">
      <alignment horizontal="right" vertical="center" indent="1"/>
    </xf>
    <xf numFmtId="167" fontId="4" fillId="0" borderId="30" xfId="35" applyNumberFormat="1" applyFont="1" applyFill="1" applyBorder="1" applyAlignment="1" applyProtection="1">
      <alignment horizontal="right" vertical="center" indent="1"/>
    </xf>
    <xf numFmtId="167" fontId="4" fillId="0" borderId="31" xfId="35" applyNumberFormat="1" applyFont="1" applyFill="1" applyBorder="1" applyAlignment="1" applyProtection="1">
      <alignment horizontal="right" vertical="center" indent="1"/>
    </xf>
    <xf numFmtId="167" fontId="1" fillId="0" borderId="32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33" xfId="0" applyNumberFormat="1" applyFont="1" applyFill="1" applyBorder="1" applyAlignment="1" applyProtection="1">
      <alignment horizontal="right" vertical="center" indent="1"/>
      <protection hidden="1"/>
    </xf>
    <xf numFmtId="167" fontId="1" fillId="0" borderId="34" xfId="0" applyNumberFormat="1" applyFont="1" applyFill="1" applyBorder="1" applyAlignment="1" applyProtection="1">
      <alignment horizontal="right" vertical="center" indent="1"/>
      <protection hidden="1"/>
    </xf>
    <xf numFmtId="4" fontId="1" fillId="19" borderId="23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9" borderId="25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167" fontId="4" fillId="0" borderId="27" xfId="35" applyNumberFormat="1" applyFont="1" applyFill="1" applyBorder="1" applyAlignment="1" applyProtection="1">
      <alignment horizontal="right" vertical="center" indent="1"/>
    </xf>
    <xf numFmtId="167" fontId="1" fillId="0" borderId="23" xfId="35" applyNumberFormat="1" applyFont="1" applyFill="1" applyBorder="1" applyAlignment="1" applyProtection="1">
      <alignment horizontal="right" vertical="center" indent="1"/>
    </xf>
    <xf numFmtId="167" fontId="1" fillId="0" borderId="24" xfId="35" applyNumberFormat="1" applyFont="1" applyFill="1" applyBorder="1" applyAlignment="1" applyProtection="1">
      <alignment horizontal="right" vertical="center" indent="1"/>
    </xf>
    <xf numFmtId="167" fontId="1" fillId="0" borderId="25" xfId="35" applyNumberFormat="1" applyFont="1" applyFill="1" applyBorder="1" applyAlignment="1" applyProtection="1">
      <alignment horizontal="right" vertical="center" indent="1"/>
    </xf>
    <xf numFmtId="4" fontId="1" fillId="19" borderId="38" xfId="35" applyNumberFormat="1" applyFont="1" applyFill="1" applyBorder="1" applyAlignment="1" applyProtection="1">
      <alignment horizontal="right" vertical="center" indent="1"/>
      <protection locked="0"/>
    </xf>
    <xf numFmtId="0" fontId="1" fillId="0" borderId="0" xfId="35" applyFont="1" applyFill="1" applyBorder="1" applyAlignment="1" applyProtection="1">
      <alignment horizontal="center" vertical="center" wrapText="1"/>
    </xf>
    <xf numFmtId="167" fontId="4" fillId="0" borderId="23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24" xfId="0" applyNumberFormat="1" applyFont="1" applyFill="1" applyBorder="1" applyAlignment="1" applyProtection="1">
      <alignment horizontal="right" vertical="center" indent="1"/>
      <protection hidden="1"/>
    </xf>
    <xf numFmtId="167" fontId="4" fillId="0" borderId="25" xfId="0" applyNumberFormat="1" applyFont="1" applyFill="1" applyBorder="1" applyAlignment="1" applyProtection="1">
      <alignment horizontal="right" vertical="center" indent="1"/>
      <protection hidden="1"/>
    </xf>
    <xf numFmtId="0" fontId="38" fillId="0" borderId="0" xfId="47" applyNumberFormat="1" applyFont="1" applyBorder="1" applyAlignment="1" applyProtection="1">
      <alignment vertical="center"/>
      <protection hidden="1"/>
    </xf>
    <xf numFmtId="0" fontId="35" fillId="0" borderId="0" xfId="47" applyNumberFormat="1" applyFont="1" applyBorder="1" applyAlignment="1" applyProtection="1">
      <alignment vertical="center"/>
      <protection hidden="1"/>
    </xf>
    <xf numFmtId="0" fontId="1" fillId="0" borderId="0" xfId="47" applyNumberFormat="1" applyAlignment="1" applyProtection="1">
      <alignment vertical="center"/>
      <protection hidden="1"/>
    </xf>
    <xf numFmtId="0" fontId="39" fillId="22" borderId="40" xfId="47" applyNumberFormat="1" applyFont="1" applyFill="1" applyBorder="1" applyAlignment="1" applyProtection="1">
      <alignment horizontal="left" indent="1"/>
      <protection hidden="1"/>
    </xf>
    <xf numFmtId="0" fontId="1" fillId="22" borderId="22" xfId="47" applyNumberFormat="1" applyFont="1" applyFill="1" applyBorder="1" applyAlignment="1" applyProtection="1">
      <alignment vertical="center"/>
      <protection hidden="1"/>
    </xf>
    <xf numFmtId="0" fontId="1" fillId="22" borderId="41" xfId="47" applyNumberFormat="1" applyFont="1" applyFill="1" applyBorder="1" applyAlignment="1" applyProtection="1">
      <alignment vertical="center"/>
      <protection hidden="1"/>
    </xf>
    <xf numFmtId="0" fontId="39" fillId="22" borderId="42" xfId="47" applyNumberFormat="1" applyFont="1" applyFill="1" applyBorder="1" applyAlignment="1" applyProtection="1">
      <alignment horizontal="left" vertical="top" indent="1"/>
      <protection hidden="1"/>
    </xf>
    <xf numFmtId="0" fontId="1" fillId="22" borderId="21" xfId="47" applyNumberFormat="1" applyFont="1" applyFill="1" applyBorder="1" applyAlignment="1" applyProtection="1">
      <alignment vertical="center"/>
      <protection hidden="1"/>
    </xf>
    <xf numFmtId="0" fontId="1" fillId="22" borderId="43" xfId="47" applyNumberFormat="1" applyFont="1" applyFill="1" applyBorder="1" applyAlignment="1" applyProtection="1">
      <alignment vertical="center"/>
      <protection hidden="1"/>
    </xf>
    <xf numFmtId="0" fontId="40" fillId="0" borderId="0" xfId="47" quotePrefix="1" applyNumberFormat="1" applyFont="1" applyBorder="1" applyAlignment="1" applyProtection="1">
      <alignment horizontal="left" vertical="center"/>
      <protection hidden="1"/>
    </xf>
    <xf numFmtId="0" fontId="4" fillId="23" borderId="23" xfId="47" applyNumberFormat="1" applyFont="1" applyFill="1" applyBorder="1" applyAlignment="1" applyProtection="1">
      <alignment horizontal="left" vertical="center" indent="1"/>
      <protection hidden="1"/>
    </xf>
    <xf numFmtId="0" fontId="1" fillId="23" borderId="24" xfId="47" applyNumberFormat="1" applyFill="1" applyBorder="1" applyAlignment="1" applyProtection="1">
      <alignment horizontal="center" vertical="center"/>
      <protection hidden="1"/>
    </xf>
    <xf numFmtId="0" fontId="1" fillId="23" borderId="25" xfId="47" applyNumberFormat="1" applyFill="1" applyBorder="1" applyAlignment="1" applyProtection="1">
      <alignment vertical="center"/>
      <protection hidden="1"/>
    </xf>
    <xf numFmtId="0" fontId="4" fillId="18" borderId="26" xfId="47" applyNumberFormat="1" applyFont="1" applyFill="1" applyBorder="1" applyAlignment="1">
      <alignment horizontal="left" vertical="center" indent="1"/>
    </xf>
    <xf numFmtId="0" fontId="4" fillId="18" borderId="26" xfId="47" applyNumberFormat="1" applyFont="1" applyFill="1" applyBorder="1" applyAlignment="1">
      <alignment horizontal="center" vertical="center"/>
    </xf>
    <xf numFmtId="0" fontId="1" fillId="0" borderId="0" xfId="47" applyNumberFormat="1" applyBorder="1" applyAlignment="1" applyProtection="1">
      <alignment vertical="center"/>
      <protection hidden="1"/>
    </xf>
    <xf numFmtId="166" fontId="1" fillId="0" borderId="26" xfId="44" applyNumberFormat="1" applyFont="1" applyBorder="1" applyAlignment="1" applyProtection="1">
      <alignment horizontal="left" vertical="center" indent="1"/>
      <protection hidden="1"/>
    </xf>
    <xf numFmtId="166" fontId="1" fillId="0" borderId="26" xfId="44" applyNumberFormat="1" applyFont="1" applyBorder="1" applyAlignment="1" applyProtection="1">
      <alignment horizontal="center" vertical="center"/>
      <protection hidden="1"/>
    </xf>
    <xf numFmtId="0" fontId="1" fillId="0" borderId="26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7" applyNumberFormat="1" applyAlignment="1" applyProtection="1">
      <alignment horizontal="left" vertical="center" indent="1"/>
      <protection hidden="1"/>
    </xf>
    <xf numFmtId="166" fontId="1" fillId="0" borderId="26" xfId="47" applyNumberFormat="1" applyFont="1" applyBorder="1" applyAlignment="1">
      <alignment horizontal="left" vertical="center" indent="1"/>
    </xf>
    <xf numFmtId="166" fontId="1" fillId="0" borderId="26" xfId="45" applyNumberFormat="1" applyFont="1" applyBorder="1" applyAlignment="1">
      <alignment horizontal="center" vertical="center"/>
    </xf>
    <xf numFmtId="0" fontId="1" fillId="0" borderId="26" xfId="47" applyNumberFormat="1" applyFont="1" applyBorder="1" applyAlignment="1">
      <alignment horizontal="left" vertical="center" wrapText="1" indent="1"/>
    </xf>
    <xf numFmtId="166" fontId="1" fillId="0" borderId="26" xfId="47" applyNumberFormat="1" applyFont="1" applyBorder="1" applyAlignment="1">
      <alignment horizontal="center" vertical="center"/>
    </xf>
    <xf numFmtId="0" fontId="13" fillId="0" borderId="0" xfId="47" quotePrefix="1" applyNumberFormat="1" applyFont="1" applyAlignment="1" applyProtection="1">
      <alignment vertical="center"/>
      <protection hidden="1"/>
    </xf>
  </cellXfs>
  <cellStyles count="48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2 2" xfId="45"/>
    <cellStyle name="Standard 5" xfId="47"/>
    <cellStyle name="Standard 7" xfId="46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0</xdr:row>
      <xdr:rowOff>0</xdr:rowOff>
    </xdr:from>
    <xdr:to>
      <xdr:col>17</xdr:col>
      <xdr:colOff>358775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321050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zoomScaleNormal="100" workbookViewId="0">
      <selection activeCell="A15" sqref="A15"/>
    </sheetView>
  </sheetViews>
  <sheetFormatPr baseColWidth="10" defaultColWidth="11.3984375" defaultRowHeight="11.5"/>
  <cols>
    <col min="1" max="1" width="10.69921875" style="10" customWidth="1"/>
    <col min="2" max="2" width="15.69921875" style="11" customWidth="1"/>
    <col min="3" max="3" width="78.69921875" style="10" customWidth="1"/>
    <col min="4" max="16384" width="11.3984375" style="10"/>
  </cols>
  <sheetData>
    <row r="1" spans="1:7" s="185" customFormat="1" ht="30" customHeight="1" thickBot="1">
      <c r="A1" s="183" t="s">
        <v>21</v>
      </c>
      <c r="B1" s="184"/>
      <c r="C1" s="184"/>
    </row>
    <row r="2" spans="1:7" s="185" customFormat="1" ht="30" customHeight="1" thickTop="1">
      <c r="A2" s="186" t="s">
        <v>32</v>
      </c>
      <c r="B2" s="187"/>
      <c r="C2" s="188"/>
    </row>
    <row r="3" spans="1:7" s="185" customFormat="1" ht="30" customHeight="1" thickBot="1">
      <c r="A3" s="189" t="s">
        <v>72</v>
      </c>
      <c r="B3" s="190"/>
      <c r="C3" s="191"/>
    </row>
    <row r="4" spans="1:7" ht="15" customHeight="1" thickTop="1">
      <c r="A4" s="192" t="str">
        <f>IF(AND(Mittelanforderung!F34="",Mittelanforderung!F42="",Mittelanforderung!F46="")," - öffentlich -"," - vertraulich -")</f>
        <v xml:space="preserve"> - öffentlich -</v>
      </c>
      <c r="E4" s="12"/>
    </row>
    <row r="5" spans="1:7" ht="15" customHeight="1">
      <c r="E5" s="12"/>
    </row>
    <row r="6" spans="1:7" s="185" customFormat="1" ht="18" customHeight="1">
      <c r="A6" s="193" t="s">
        <v>73</v>
      </c>
      <c r="B6" s="194"/>
      <c r="C6" s="195"/>
    </row>
    <row r="7" spans="1:7" s="198" customFormat="1" ht="18" customHeight="1">
      <c r="A7" s="196" t="s">
        <v>22</v>
      </c>
      <c r="B7" s="197" t="s">
        <v>23</v>
      </c>
      <c r="C7" s="196" t="s">
        <v>24</v>
      </c>
      <c r="F7" s="185"/>
    </row>
    <row r="8" spans="1:7" s="12" customFormat="1" ht="24" customHeight="1">
      <c r="A8" s="199" t="s">
        <v>25</v>
      </c>
      <c r="B8" s="200">
        <v>44321</v>
      </c>
      <c r="C8" s="201" t="s">
        <v>26</v>
      </c>
      <c r="D8" s="10"/>
      <c r="E8" s="10"/>
      <c r="F8" s="10"/>
    </row>
    <row r="9" spans="1:7" ht="24" customHeight="1">
      <c r="A9" s="199" t="s">
        <v>66</v>
      </c>
      <c r="B9" s="200">
        <v>44636</v>
      </c>
      <c r="C9" s="201" t="s">
        <v>67</v>
      </c>
      <c r="G9" s="12"/>
    </row>
    <row r="10" spans="1:7" ht="24" customHeight="1">
      <c r="A10" s="199" t="s">
        <v>68</v>
      </c>
      <c r="B10" s="200">
        <v>44838</v>
      </c>
      <c r="C10" s="201" t="s">
        <v>69</v>
      </c>
    </row>
    <row r="11" spans="1:7" s="185" customFormat="1" ht="15" customHeight="1">
      <c r="A11" s="202"/>
    </row>
    <row r="12" spans="1:7" s="185" customFormat="1" ht="18" customHeight="1">
      <c r="A12" s="193" t="s">
        <v>74</v>
      </c>
      <c r="B12" s="194"/>
      <c r="C12" s="195"/>
    </row>
    <row r="13" spans="1:7" s="198" customFormat="1" ht="18" customHeight="1">
      <c r="A13" s="196" t="s">
        <v>22</v>
      </c>
      <c r="B13" s="197" t="s">
        <v>23</v>
      </c>
      <c r="C13" s="196" t="s">
        <v>24</v>
      </c>
      <c r="F13" s="185"/>
    </row>
    <row r="14" spans="1:7" s="198" customFormat="1" ht="24" customHeight="1">
      <c r="A14" s="203" t="s">
        <v>75</v>
      </c>
      <c r="B14" s="204">
        <v>44928</v>
      </c>
      <c r="C14" s="205" t="s">
        <v>76</v>
      </c>
      <c r="F14" s="185"/>
    </row>
    <row r="15" spans="1:7" s="185" customFormat="1" ht="24" customHeight="1">
      <c r="A15" s="203"/>
      <c r="B15" s="206"/>
      <c r="C15" s="205"/>
    </row>
    <row r="16" spans="1:7" s="185" customFormat="1" ht="24" customHeight="1">
      <c r="A16" s="203"/>
      <c r="B16" s="206"/>
      <c r="C16" s="205"/>
    </row>
    <row r="17" spans="1:3" s="185" customFormat="1" ht="24" customHeight="1">
      <c r="A17" s="203"/>
      <c r="B17" s="206"/>
      <c r="C17" s="205"/>
    </row>
    <row r="18" spans="1:3" s="185" customFormat="1" ht="24" customHeight="1">
      <c r="A18" s="203"/>
      <c r="B18" s="206"/>
      <c r="C18" s="205"/>
    </row>
    <row r="19" spans="1:3" s="185" customFormat="1" ht="24" customHeight="1">
      <c r="A19" s="203"/>
      <c r="B19" s="204"/>
      <c r="C19" s="205"/>
    </row>
    <row r="20" spans="1:3" s="185" customFormat="1" ht="24" customHeight="1">
      <c r="A20" s="203"/>
      <c r="B20" s="204"/>
      <c r="C20" s="205"/>
    </row>
    <row r="21" spans="1:3" s="185" customFormat="1" ht="24" customHeight="1">
      <c r="A21" s="203"/>
      <c r="B21" s="206"/>
      <c r="C21" s="205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3984375" defaultRowHeight="12" customHeight="1"/>
  <cols>
    <col min="1" max="18" width="5.69921875" style="17" customWidth="1"/>
    <col min="19" max="16384" width="11.3984375" style="17"/>
  </cols>
  <sheetData>
    <row r="1" spans="1:18" s="13" customFormat="1" ht="15" customHeight="1"/>
    <row r="2" spans="1:18" s="13" customFormat="1" ht="15" customHeight="1"/>
    <row r="3" spans="1:18" s="13" customFormat="1" ht="15" customHeight="1"/>
    <row r="4" spans="1:18" s="14" customFormat="1" ht="15" customHeight="1"/>
    <row r="5" spans="1:18" s="16" customFormat="1" ht="15" customHeight="1">
      <c r="A5" s="129"/>
      <c r="B5" s="130"/>
      <c r="C5" s="130"/>
      <c r="D5" s="130"/>
      <c r="E5" s="130"/>
      <c r="F5" s="130"/>
      <c r="G5" s="130"/>
      <c r="H5" s="131"/>
    </row>
    <row r="6" spans="1:18" s="16" customFormat="1" ht="15" customHeight="1">
      <c r="A6" s="132"/>
      <c r="B6" s="133"/>
      <c r="C6" s="133"/>
      <c r="D6" s="133"/>
      <c r="E6" s="133"/>
      <c r="F6" s="133"/>
      <c r="G6" s="133"/>
      <c r="H6" s="134"/>
    </row>
    <row r="7" spans="1:18" s="16" customFormat="1" ht="15" customHeight="1">
      <c r="A7" s="132"/>
      <c r="B7" s="133"/>
      <c r="C7" s="133"/>
      <c r="D7" s="133"/>
      <c r="E7" s="133"/>
      <c r="F7" s="133"/>
      <c r="G7" s="133"/>
      <c r="H7" s="134"/>
      <c r="M7" s="135" t="s">
        <v>79</v>
      </c>
      <c r="N7" s="136"/>
      <c r="O7" s="136"/>
      <c r="P7" s="136"/>
      <c r="Q7" s="136"/>
      <c r="R7" s="137"/>
    </row>
    <row r="8" spans="1:18" s="16" customFormat="1" ht="15" customHeight="1">
      <c r="A8" s="132"/>
      <c r="B8" s="133"/>
      <c r="C8" s="133"/>
      <c r="D8" s="133"/>
      <c r="E8" s="133"/>
      <c r="F8" s="133"/>
      <c r="G8" s="133"/>
      <c r="H8" s="134"/>
      <c r="M8" s="138" t="s">
        <v>6</v>
      </c>
      <c r="N8" s="139"/>
      <c r="O8" s="139"/>
      <c r="P8" s="139"/>
      <c r="Q8" s="139"/>
      <c r="R8" s="140"/>
    </row>
    <row r="9" spans="1:18" ht="15" customHeight="1">
      <c r="A9" s="125"/>
      <c r="B9" s="126"/>
      <c r="C9" s="127"/>
      <c r="D9" s="127"/>
      <c r="E9" s="127"/>
      <c r="F9" s="127"/>
      <c r="G9" s="127"/>
      <c r="H9" s="128"/>
      <c r="I9" s="16"/>
      <c r="J9" s="16"/>
      <c r="K9" s="16"/>
      <c r="M9" s="116" t="s">
        <v>4</v>
      </c>
      <c r="N9" s="117"/>
      <c r="O9" s="117"/>
      <c r="P9" s="117"/>
      <c r="Q9" s="117"/>
      <c r="R9" s="118"/>
    </row>
    <row r="10" spans="1:18" s="20" customFormat="1" ht="15" customHeight="1">
      <c r="A10" s="18" t="s">
        <v>0</v>
      </c>
      <c r="B10" s="19"/>
      <c r="C10" s="19"/>
      <c r="D10" s="19"/>
      <c r="E10" s="19"/>
      <c r="F10" s="17"/>
      <c r="G10" s="17"/>
      <c r="H10" s="17"/>
      <c r="I10" s="17"/>
      <c r="J10" s="17"/>
      <c r="K10" s="17"/>
      <c r="M10" s="119"/>
      <c r="N10" s="120"/>
      <c r="O10" s="120"/>
      <c r="P10" s="120"/>
      <c r="Q10" s="120"/>
      <c r="R10" s="121"/>
    </row>
    <row r="11" spans="1:18" s="20" customFormat="1" ht="15" customHeight="1">
      <c r="M11" s="119"/>
      <c r="N11" s="120"/>
      <c r="O11" s="120"/>
      <c r="P11" s="120"/>
      <c r="Q11" s="120"/>
      <c r="R11" s="121"/>
    </row>
    <row r="12" spans="1:18" s="20" customFormat="1" ht="15" customHeight="1">
      <c r="A12" s="21" t="s">
        <v>77</v>
      </c>
      <c r="M12" s="122"/>
      <c r="N12" s="123"/>
      <c r="O12" s="123"/>
      <c r="P12" s="123"/>
      <c r="Q12" s="123"/>
      <c r="R12" s="124"/>
    </row>
    <row r="13" spans="1:18" s="20" customFormat="1" ht="15" customHeight="1">
      <c r="A13" s="21" t="s">
        <v>78</v>
      </c>
      <c r="M13" s="116" t="s">
        <v>5</v>
      </c>
      <c r="N13" s="117"/>
      <c r="O13" s="117"/>
      <c r="P13" s="117"/>
      <c r="Q13" s="117"/>
      <c r="R13" s="118"/>
    </row>
    <row r="14" spans="1:18" s="20" customFormat="1" ht="15" customHeight="1">
      <c r="A14" s="21" t="s">
        <v>70</v>
      </c>
      <c r="M14" s="119"/>
      <c r="N14" s="120"/>
      <c r="O14" s="120"/>
      <c r="P14" s="120"/>
      <c r="Q14" s="120"/>
      <c r="R14" s="121"/>
    </row>
    <row r="15" spans="1:18" s="20" customFormat="1" ht="15" customHeight="1">
      <c r="A15" s="21" t="s">
        <v>71</v>
      </c>
      <c r="M15" s="119"/>
      <c r="N15" s="120"/>
      <c r="O15" s="120"/>
      <c r="P15" s="120"/>
      <c r="Q15" s="120"/>
      <c r="R15" s="121"/>
    </row>
    <row r="16" spans="1:18" s="20" customFormat="1" ht="15" customHeight="1">
      <c r="M16" s="122"/>
      <c r="N16" s="123"/>
      <c r="O16" s="123"/>
      <c r="P16" s="123"/>
      <c r="Q16" s="123"/>
      <c r="R16" s="124"/>
    </row>
    <row r="18" spans="1:18" s="19" customFormat="1" ht="20.149999999999999" customHeight="1">
      <c r="A18" s="83" t="s">
        <v>32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</row>
    <row r="19" spans="1:18" s="19" customFormat="1" ht="12" customHeight="1">
      <c r="A19" s="102" t="s">
        <v>54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</row>
    <row r="20" spans="1:18" s="19" customFormat="1" ht="12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</row>
    <row r="21" spans="1:18" s="19" customFormat="1" ht="12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10"/>
    </row>
    <row r="22" spans="1:18" ht="12" customHeight="1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spans="1:18" ht="18" customHeight="1">
      <c r="A23" s="48" t="s">
        <v>3</v>
      </c>
      <c r="B23" s="49"/>
      <c r="C23" s="49"/>
      <c r="D23" s="49"/>
      <c r="E23" s="49"/>
      <c r="F23" s="98" t="s">
        <v>55</v>
      </c>
      <c r="G23" s="99"/>
      <c r="H23" s="100"/>
      <c r="I23" s="49"/>
      <c r="J23" s="49"/>
      <c r="K23" s="49"/>
      <c r="L23" s="49"/>
      <c r="M23" s="49"/>
      <c r="N23" s="49"/>
      <c r="O23" s="49"/>
      <c r="P23" s="49"/>
      <c r="Q23" s="49"/>
      <c r="R23" s="50"/>
    </row>
    <row r="24" spans="1:18" ht="5.15" customHeigh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spans="1:18" ht="18" customHeight="1">
      <c r="A25" s="51" t="s">
        <v>45</v>
      </c>
      <c r="B25" s="49"/>
      <c r="C25" s="49"/>
      <c r="D25" s="49"/>
      <c r="E25" s="49"/>
      <c r="F25" s="95"/>
      <c r="G25" s="96"/>
      <c r="H25" s="97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5.15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spans="1:18" s="19" customFormat="1" ht="18" customHeight="1">
      <c r="A27" s="52" t="s">
        <v>9</v>
      </c>
      <c r="B27" s="22"/>
      <c r="C27" s="22"/>
      <c r="D27" s="22"/>
      <c r="E27" s="22"/>
      <c r="F27" s="89"/>
      <c r="G27" s="90"/>
      <c r="H27" s="91"/>
      <c r="I27" s="22"/>
      <c r="J27" s="22"/>
      <c r="K27" s="22"/>
      <c r="L27" s="22"/>
      <c r="M27" s="22"/>
      <c r="N27" s="22"/>
      <c r="O27" s="22"/>
      <c r="P27" s="22"/>
      <c r="Q27" s="22"/>
      <c r="R27" s="53"/>
    </row>
    <row r="28" spans="1:18" ht="12" customHeight="1">
      <c r="A28" s="54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2" customHeight="1">
      <c r="A29" s="48" t="s">
        <v>10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1:18" ht="12" customHeight="1">
      <c r="A30" s="48" t="s">
        <v>11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1:18" ht="5.15" customHeight="1">
      <c r="A31" s="5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</row>
    <row r="32" spans="1:18" ht="18" customHeight="1">
      <c r="A32" s="54"/>
      <c r="B32" s="49"/>
      <c r="C32" s="55" t="s">
        <v>17</v>
      </c>
      <c r="D32" s="49"/>
      <c r="E32" s="49"/>
      <c r="F32" s="92"/>
      <c r="G32" s="93"/>
      <c r="H32" s="94"/>
      <c r="I32" s="56" t="s">
        <v>12</v>
      </c>
      <c r="J32" s="101"/>
      <c r="K32" s="93"/>
      <c r="L32" s="94"/>
      <c r="M32" s="49"/>
      <c r="N32" s="57"/>
      <c r="O32" s="57" t="str">
        <f>IF(OR(F32=0,J32=0),"",IF(YEAR(F32)&lt;&gt;YEAR(J32),"Der Zeitraum muss innerhalb eines Jahres liegen!",""))</f>
        <v/>
      </c>
      <c r="P32" s="49"/>
      <c r="Q32" s="49"/>
      <c r="R32" s="50"/>
    </row>
    <row r="33" spans="1:18" ht="5.15" customHeight="1">
      <c r="A33" s="54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7"/>
      <c r="M33" s="49"/>
      <c r="N33" s="57"/>
      <c r="O33" s="57"/>
      <c r="P33" s="57"/>
      <c r="Q33" s="57"/>
      <c r="R33" s="58"/>
    </row>
    <row r="34" spans="1:18" ht="18" customHeight="1">
      <c r="A34" s="54"/>
      <c r="B34" s="49"/>
      <c r="C34" s="59" t="s">
        <v>29</v>
      </c>
      <c r="D34" s="49"/>
      <c r="E34" s="49"/>
      <c r="F34" s="86" t="str">
        <f>'Übersicht geplante Ausgaben'!$P$60</f>
        <v/>
      </c>
      <c r="G34" s="87"/>
      <c r="H34" s="87"/>
      <c r="I34" s="87"/>
      <c r="J34" s="87"/>
      <c r="K34" s="87"/>
      <c r="L34" s="88"/>
      <c r="M34" s="49"/>
      <c r="N34" s="57"/>
      <c r="O34" s="57"/>
      <c r="P34" s="49"/>
      <c r="Q34" s="49"/>
      <c r="R34" s="50"/>
    </row>
    <row r="35" spans="1:18" ht="12" customHeight="1">
      <c r="A35" s="54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1:18" ht="12" customHeight="1">
      <c r="A36" s="51" t="s">
        <v>27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</row>
    <row r="37" spans="1:18" ht="12" customHeight="1">
      <c r="A37" s="51" t="s">
        <v>46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</row>
    <row r="38" spans="1:18" ht="12" customHeight="1">
      <c r="A38" s="51" t="s">
        <v>47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</row>
    <row r="39" spans="1:18" ht="12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1:18" ht="12" customHeight="1">
      <c r="A40" s="48" t="s">
        <v>16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1:18" ht="5.15" customHeigh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</row>
    <row r="42" spans="1:18" ht="18" customHeight="1">
      <c r="A42" s="48" t="s">
        <v>1</v>
      </c>
      <c r="B42" s="49"/>
      <c r="C42" s="49"/>
      <c r="D42" s="49"/>
      <c r="E42" s="49"/>
      <c r="F42" s="79"/>
      <c r="G42" s="80"/>
      <c r="H42" s="80"/>
      <c r="I42" s="80"/>
      <c r="J42" s="80"/>
      <c r="K42" s="80"/>
      <c r="L42" s="80"/>
      <c r="M42" s="80"/>
      <c r="N42" s="81"/>
      <c r="O42" s="49"/>
      <c r="P42" s="49"/>
      <c r="Q42" s="49"/>
      <c r="R42" s="50"/>
    </row>
    <row r="43" spans="1:18" ht="5.1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50"/>
    </row>
    <row r="44" spans="1:18" ht="18" customHeight="1">
      <c r="A44" s="48" t="s">
        <v>2</v>
      </c>
      <c r="B44" s="49"/>
      <c r="C44" s="49"/>
      <c r="D44" s="49"/>
      <c r="E44" s="49"/>
      <c r="F44" s="79"/>
      <c r="G44" s="80"/>
      <c r="H44" s="80"/>
      <c r="I44" s="80"/>
      <c r="J44" s="80"/>
      <c r="K44" s="80"/>
      <c r="L44" s="80"/>
      <c r="M44" s="80"/>
      <c r="N44" s="81"/>
      <c r="O44" s="60" t="s">
        <v>15</v>
      </c>
      <c r="P44" s="49"/>
      <c r="Q44" s="49"/>
      <c r="R44" s="50"/>
    </row>
    <row r="45" spans="1:18" ht="5.15" customHeight="1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spans="1:18" s="16" customFormat="1" ht="18" customHeight="1">
      <c r="A46" s="51" t="s">
        <v>30</v>
      </c>
      <c r="B46" s="59"/>
      <c r="C46" s="59"/>
      <c r="D46" s="59"/>
      <c r="E46" s="59"/>
      <c r="F46" s="79"/>
      <c r="G46" s="80"/>
      <c r="H46" s="80"/>
      <c r="I46" s="80"/>
      <c r="J46" s="80"/>
      <c r="K46" s="80"/>
      <c r="L46" s="80"/>
      <c r="M46" s="80"/>
      <c r="N46" s="81"/>
      <c r="O46" s="59"/>
      <c r="P46" s="59"/>
      <c r="Q46" s="59"/>
      <c r="R46" s="61"/>
    </row>
    <row r="47" spans="1:18" s="16" customFormat="1" ht="5.15" customHeight="1">
      <c r="A47" s="5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61"/>
    </row>
    <row r="48" spans="1:18" s="16" customFormat="1" ht="18" customHeight="1">
      <c r="A48" s="51" t="s">
        <v>31</v>
      </c>
      <c r="B48" s="59"/>
      <c r="C48" s="59"/>
      <c r="D48" s="59"/>
      <c r="E48" s="59"/>
      <c r="F48" s="79"/>
      <c r="G48" s="80"/>
      <c r="H48" s="80"/>
      <c r="I48" s="80"/>
      <c r="J48" s="80"/>
      <c r="K48" s="80"/>
      <c r="L48" s="80"/>
      <c r="M48" s="80"/>
      <c r="N48" s="81"/>
      <c r="O48" s="59"/>
      <c r="P48" s="59"/>
      <c r="Q48" s="59"/>
      <c r="R48" s="61"/>
    </row>
    <row r="49" spans="1:18" ht="12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</row>
    <row r="54" spans="1:18" s="22" customFormat="1" ht="12" customHeight="1">
      <c r="A54" s="82"/>
      <c r="B54" s="82"/>
      <c r="C54" s="82"/>
      <c r="D54" s="82"/>
      <c r="E54" s="82"/>
      <c r="F54" s="19"/>
      <c r="G54" s="113"/>
      <c r="H54" s="113"/>
      <c r="I54" s="113"/>
      <c r="J54" s="113"/>
      <c r="K54" s="113"/>
      <c r="M54" s="82"/>
      <c r="N54" s="82"/>
      <c r="O54" s="82"/>
      <c r="P54" s="82"/>
      <c r="Q54" s="82"/>
      <c r="R54" s="82"/>
    </row>
    <row r="55" spans="1:18" s="22" customFormat="1" ht="12" customHeight="1">
      <c r="A55" s="114"/>
      <c r="B55" s="114"/>
      <c r="C55" s="114"/>
      <c r="D55" s="111">
        <f ca="1">TODAY()</f>
        <v>44923</v>
      </c>
      <c r="E55" s="112"/>
      <c r="F55" s="17"/>
      <c r="G55" s="115"/>
      <c r="H55" s="115"/>
      <c r="I55" s="115"/>
      <c r="J55" s="115"/>
      <c r="K55" s="115"/>
      <c r="M55" s="115"/>
      <c r="N55" s="115"/>
      <c r="O55" s="115"/>
      <c r="P55" s="115"/>
      <c r="Q55" s="115"/>
      <c r="R55" s="115"/>
    </row>
    <row r="56" spans="1:18" s="22" customFormat="1" ht="12" customHeight="1">
      <c r="A56" s="23" t="s">
        <v>7</v>
      </c>
      <c r="B56" s="23"/>
      <c r="C56" s="23"/>
      <c r="D56" s="23"/>
      <c r="E56" s="23"/>
      <c r="F56" s="24"/>
      <c r="G56" s="25" t="s">
        <v>14</v>
      </c>
      <c r="H56" s="25"/>
      <c r="I56" s="25"/>
      <c r="J56" s="25"/>
      <c r="K56" s="25"/>
      <c r="M56" s="26" t="s">
        <v>13</v>
      </c>
      <c r="N56" s="27"/>
      <c r="O56" s="27"/>
      <c r="P56" s="27"/>
      <c r="Q56" s="27"/>
      <c r="R56" s="27"/>
    </row>
    <row r="58" spans="1:18" ht="12" customHeight="1">
      <c r="A58" s="28" t="s">
        <v>19</v>
      </c>
    </row>
    <row r="59" spans="1:18" ht="12" customHeight="1">
      <c r="A59" s="16" t="s">
        <v>20</v>
      </c>
    </row>
    <row r="67" spans="1:1" ht="12" customHeight="1">
      <c r="A67" s="207" t="str">
        <f>CONCATENATE(Änderungsdoku!$A$2," ",Änderungsdoku!$A$3)</f>
        <v>Mittelanforderung Förderung der Teilhabe am gesellschaftlichen Leben (AGATHE)</v>
      </c>
    </row>
    <row r="68" spans="1:1" ht="12" customHeight="1">
      <c r="A68" s="207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5:E55"/>
    <mergeCell ref="A54:E54"/>
    <mergeCell ref="G54:K54"/>
    <mergeCell ref="A55:C55"/>
    <mergeCell ref="F48:N48"/>
    <mergeCell ref="G55:K55"/>
    <mergeCell ref="M55:R55"/>
    <mergeCell ref="F44:N44"/>
    <mergeCell ref="M54:R54"/>
    <mergeCell ref="F46:N46"/>
    <mergeCell ref="A18:R18"/>
    <mergeCell ref="F34:L34"/>
    <mergeCell ref="F27:H27"/>
    <mergeCell ref="F32:H32"/>
    <mergeCell ref="F25:H25"/>
    <mergeCell ref="F42:N42"/>
    <mergeCell ref="F23:H23"/>
    <mergeCell ref="J32:L32"/>
    <mergeCell ref="A19:R21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2"/>
  <sheetViews>
    <sheetView showGridLines="0" zoomScaleNormal="100" zoomScaleSheetLayoutView="75" workbookViewId="0">
      <selection activeCell="P10" sqref="P10:R10"/>
    </sheetView>
  </sheetViews>
  <sheetFormatPr baseColWidth="10" defaultColWidth="11.3984375" defaultRowHeight="11.5"/>
  <cols>
    <col min="1" max="18" width="5.69921875" style="1" customWidth="1"/>
    <col min="19" max="19" width="12.69921875" style="1" hidden="1" customWidth="1"/>
    <col min="20" max="16384" width="11.3984375" style="1"/>
  </cols>
  <sheetData>
    <row r="1" spans="1:19" ht="15" customHeight="1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6" t="s">
        <v>8</v>
      </c>
      <c r="O1" s="171" t="str">
        <f>Mittelanforderung!F23</f>
        <v>F-AGT</v>
      </c>
      <c r="P1" s="172"/>
      <c r="Q1" s="172"/>
      <c r="R1" s="173"/>
      <c r="S1" s="76"/>
    </row>
    <row r="2" spans="1:19" ht="15" customHeight="1">
      <c r="L2" s="2"/>
      <c r="M2" s="2"/>
      <c r="N2" s="3"/>
      <c r="O2" s="2"/>
      <c r="P2" s="2"/>
      <c r="Q2" s="2"/>
      <c r="R2" s="8" t="str">
        <f>Mittelanforderung!$A$67</f>
        <v>Mittelanforderung Förderung der Teilhabe am gesellschaftlichen Leben (AGATHE)</v>
      </c>
      <c r="S2" s="76"/>
    </row>
    <row r="3" spans="1:19" ht="15" customHeight="1">
      <c r="L3" s="2"/>
      <c r="M3" s="2"/>
      <c r="N3" s="3"/>
      <c r="O3" s="2"/>
      <c r="P3" s="2"/>
      <c r="Q3" s="2"/>
      <c r="R3" s="9" t="str">
        <f>Mittelanforderung!$A$68</f>
        <v>Formularversion: V 2.0 vom 02.01.23 - öffentlich -</v>
      </c>
      <c r="S3" s="76"/>
    </row>
    <row r="4" spans="1:19" ht="15" customHeight="1">
      <c r="A4" s="1" t="str">
        <f ca="1">CONCATENATE("Mittelanforderung vom ",IF(Mittelanforderung!$D$55="","__.__.____",TEXT(Mittelanforderung!$D$55,"TT.MM.JJJJ")))</f>
        <v>Mittelanforderung vom 28.12.2022</v>
      </c>
      <c r="L4" s="2"/>
      <c r="M4" s="2"/>
      <c r="N4" s="3"/>
      <c r="O4" s="2"/>
      <c r="P4" s="2"/>
      <c r="Q4" s="2"/>
      <c r="R4" s="9"/>
      <c r="S4" s="76"/>
    </row>
    <row r="5" spans="1:19" ht="4" customHeight="1">
      <c r="L5" s="2"/>
      <c r="M5" s="2"/>
      <c r="N5" s="3"/>
      <c r="O5" s="2"/>
      <c r="P5" s="2"/>
      <c r="Q5" s="2"/>
      <c r="S5" s="76"/>
    </row>
    <row r="6" spans="1:19" ht="15" customHeight="1">
      <c r="A6" s="5" t="str">
        <f>CONCATENATE("Mittelbedarfsplanung für den Zeitaum vom ",IF(Mittelanforderung!$F$32="","__.__.____",TEXT(Mittelanforderung!$F$32,"TT.MM.JJJJ"))," bis ",IF(Mittelanforderung!$J$32="","__.__.____",TEXT(Mittelanforderung!$J$32,"TT.MM.JJJJ")))</f>
        <v>Mittelbedarfsplanung für den Zeitaum vom __.__.____ bis __.__.____</v>
      </c>
      <c r="L6" s="2"/>
      <c r="M6" s="2"/>
      <c r="N6" s="3"/>
      <c r="O6" s="2"/>
      <c r="P6" s="2"/>
      <c r="Q6" s="2"/>
      <c r="S6" s="76"/>
    </row>
    <row r="7" spans="1:19" ht="4" customHeight="1">
      <c r="L7" s="2"/>
      <c r="M7" s="2"/>
      <c r="N7" s="3"/>
      <c r="O7" s="2"/>
      <c r="P7" s="2"/>
      <c r="Q7" s="2"/>
      <c r="S7" s="76"/>
    </row>
    <row r="8" spans="1:19" ht="18" customHeight="1">
      <c r="A8" s="29" t="s">
        <v>38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76"/>
    </row>
    <row r="9" spans="1:19" ht="4" customHeight="1">
      <c r="S9" s="76"/>
    </row>
    <row r="10" spans="1:19" ht="18" customHeight="1">
      <c r="B10" s="1" t="str">
        <f>CONCATENATE("Prozentualer Anteil der Landesmittel gemäß aktuellem Bescheid vom ",IF(Mittelanforderung!F27="","__________",TEXT(Mittelanforderung!F27,"TT.MM.JJJJ")))</f>
        <v>Prozentualer Anteil der Landesmittel gemäß aktuellem Bescheid vom __________</v>
      </c>
      <c r="P10" s="155"/>
      <c r="Q10" s="155"/>
      <c r="R10" s="155"/>
      <c r="S10" s="76"/>
    </row>
    <row r="11" spans="1:19" ht="4" customHeight="1">
      <c r="S11" s="76"/>
    </row>
    <row r="12" spans="1:19" ht="15" customHeight="1">
      <c r="M12" s="179" t="s">
        <v>39</v>
      </c>
      <c r="N12" s="179"/>
      <c r="O12" s="179"/>
      <c r="P12" s="179" t="s">
        <v>40</v>
      </c>
      <c r="Q12" s="179"/>
      <c r="R12" s="179"/>
      <c r="S12" s="76"/>
    </row>
    <row r="13" spans="1:19" ht="18" customHeight="1">
      <c r="B13" s="32" t="s">
        <v>28</v>
      </c>
      <c r="C13" s="32" t="s">
        <v>48</v>
      </c>
      <c r="D13" s="36"/>
      <c r="E13" s="36"/>
      <c r="F13" s="15"/>
      <c r="G13" s="15"/>
      <c r="H13" s="15"/>
      <c r="I13" s="15"/>
      <c r="J13" s="15"/>
      <c r="K13" s="15"/>
      <c r="L13" s="15"/>
      <c r="M13" s="179"/>
      <c r="N13" s="179"/>
      <c r="O13" s="179"/>
      <c r="P13" s="179"/>
      <c r="Q13" s="179"/>
      <c r="R13" s="179"/>
      <c r="S13" s="76"/>
    </row>
    <row r="14" spans="1:19" ht="18" customHeight="1">
      <c r="B14" s="37" t="s">
        <v>52</v>
      </c>
      <c r="C14" s="1" t="s">
        <v>56</v>
      </c>
      <c r="L14" s="4"/>
      <c r="M14" s="151">
        <f>SUMPRODUCT((C15:C17&lt;&gt;"")*(ROUND(M15:M17,2)))</f>
        <v>0</v>
      </c>
      <c r="N14" s="152"/>
      <c r="O14" s="153"/>
      <c r="P14" s="151">
        <f>SUMPRODUCT((C15:C17&lt;&gt;"")*(ROUND(P15:P17,2)))</f>
        <v>0</v>
      </c>
      <c r="Q14" s="152"/>
      <c r="R14" s="153"/>
      <c r="S14" s="78">
        <f>SUM(S15:S17)</f>
        <v>0</v>
      </c>
    </row>
    <row r="15" spans="1:19" ht="17.149999999999999" customHeight="1">
      <c r="B15" s="37"/>
      <c r="C15" s="144"/>
      <c r="D15" s="145"/>
      <c r="E15" s="145"/>
      <c r="F15" s="145"/>
      <c r="G15" s="145"/>
      <c r="H15" s="145"/>
      <c r="I15" s="145"/>
      <c r="J15" s="145"/>
      <c r="K15" s="146"/>
      <c r="L15" s="4"/>
      <c r="M15" s="147"/>
      <c r="N15" s="147"/>
      <c r="O15" s="147"/>
      <c r="P15" s="148">
        <f>ROUND(ROUND(M15,2)*$P$10,2)</f>
        <v>0</v>
      </c>
      <c r="Q15" s="149"/>
      <c r="R15" s="150"/>
      <c r="S15" s="77">
        <f>IF(C15="",0,ROUND(ROUND(M15,2)*21%,2))</f>
        <v>0</v>
      </c>
    </row>
    <row r="16" spans="1:19" ht="17.149999999999999" customHeight="1">
      <c r="B16" s="37"/>
      <c r="C16" s="144"/>
      <c r="D16" s="145"/>
      <c r="E16" s="145"/>
      <c r="F16" s="145"/>
      <c r="G16" s="145"/>
      <c r="H16" s="145"/>
      <c r="I16" s="145"/>
      <c r="J16" s="145"/>
      <c r="K16" s="146"/>
      <c r="L16" s="4"/>
      <c r="M16" s="147"/>
      <c r="N16" s="147"/>
      <c r="O16" s="147"/>
      <c r="P16" s="148">
        <f t="shared" ref="P16:P17" si="0">ROUND(ROUND(M16,2)*$P$10,2)</f>
        <v>0</v>
      </c>
      <c r="Q16" s="149"/>
      <c r="R16" s="150"/>
      <c r="S16" s="77">
        <f t="shared" ref="S16:S17" si="1">IF(C16="",0,ROUND(ROUND(M16,2)*21%,2))</f>
        <v>0</v>
      </c>
    </row>
    <row r="17" spans="2:19" ht="17.149999999999999" customHeight="1">
      <c r="B17" s="37"/>
      <c r="C17" s="144"/>
      <c r="D17" s="145"/>
      <c r="E17" s="145"/>
      <c r="F17" s="145"/>
      <c r="G17" s="145"/>
      <c r="H17" s="145"/>
      <c r="I17" s="145"/>
      <c r="J17" s="145"/>
      <c r="K17" s="146"/>
      <c r="L17" s="4"/>
      <c r="M17" s="147"/>
      <c r="N17" s="147"/>
      <c r="O17" s="147"/>
      <c r="P17" s="148">
        <f t="shared" si="0"/>
        <v>0</v>
      </c>
      <c r="Q17" s="149"/>
      <c r="R17" s="150"/>
      <c r="S17" s="77">
        <f t="shared" si="1"/>
        <v>0</v>
      </c>
    </row>
    <row r="18" spans="2:19" ht="4" customHeight="1">
      <c r="B18" s="37"/>
      <c r="M18" s="59"/>
      <c r="N18" s="59"/>
      <c r="O18" s="59"/>
      <c r="S18" s="76"/>
    </row>
    <row r="19" spans="2:19" ht="18" customHeight="1">
      <c r="B19" s="37" t="s">
        <v>53</v>
      </c>
      <c r="C19" s="1" t="s">
        <v>57</v>
      </c>
      <c r="L19" s="65"/>
      <c r="M19" s="151">
        <f>SUMPRODUCT((C20:C30&lt;&gt;"")*(ROUND(M20:M30,2)))</f>
        <v>0</v>
      </c>
      <c r="N19" s="152"/>
      <c r="O19" s="153"/>
      <c r="P19" s="151">
        <f>SUMPRODUCT((C20:C30&lt;&gt;"")*(ROUND(P20:P30,2)))</f>
        <v>0</v>
      </c>
      <c r="Q19" s="152"/>
      <c r="R19" s="153"/>
      <c r="S19" s="78">
        <f>SUM(S20:S30)</f>
        <v>0</v>
      </c>
    </row>
    <row r="20" spans="2:19" ht="17.149999999999999" customHeight="1">
      <c r="B20" s="37"/>
      <c r="C20" s="144"/>
      <c r="D20" s="145"/>
      <c r="E20" s="145"/>
      <c r="F20" s="145"/>
      <c r="G20" s="145"/>
      <c r="H20" s="145"/>
      <c r="I20" s="145"/>
      <c r="J20" s="145"/>
      <c r="K20" s="146"/>
      <c r="L20" s="65"/>
      <c r="M20" s="147"/>
      <c r="N20" s="147"/>
      <c r="O20" s="147"/>
      <c r="P20" s="148">
        <f>ROUND(ROUND(M20,2)*$P$10,2)</f>
        <v>0</v>
      </c>
      <c r="Q20" s="149"/>
      <c r="R20" s="150"/>
      <c r="S20" s="77">
        <f>IF(C20="",0,ROUND(ROUND(M20,2)*21%,2))</f>
        <v>0</v>
      </c>
    </row>
    <row r="21" spans="2:19" ht="17.149999999999999" customHeight="1">
      <c r="B21" s="37"/>
      <c r="C21" s="144"/>
      <c r="D21" s="145"/>
      <c r="E21" s="145"/>
      <c r="F21" s="145"/>
      <c r="G21" s="145"/>
      <c r="H21" s="145"/>
      <c r="I21" s="145"/>
      <c r="J21" s="145"/>
      <c r="K21" s="146"/>
      <c r="L21" s="65"/>
      <c r="M21" s="147"/>
      <c r="N21" s="147"/>
      <c r="O21" s="147"/>
      <c r="P21" s="148">
        <f t="shared" ref="P21:P30" si="2">ROUND(ROUND(M21,2)*$P$10,2)</f>
        <v>0</v>
      </c>
      <c r="Q21" s="149"/>
      <c r="R21" s="150"/>
      <c r="S21" s="77">
        <f t="shared" ref="S21:S30" si="3">IF(C21="",0,ROUND(ROUND(M21,2)*21%,2))</f>
        <v>0</v>
      </c>
    </row>
    <row r="22" spans="2:19" ht="17.149999999999999" customHeight="1">
      <c r="B22" s="37"/>
      <c r="C22" s="144"/>
      <c r="D22" s="145"/>
      <c r="E22" s="145"/>
      <c r="F22" s="145"/>
      <c r="G22" s="145"/>
      <c r="H22" s="145"/>
      <c r="I22" s="145"/>
      <c r="J22" s="145"/>
      <c r="K22" s="146"/>
      <c r="L22" s="65"/>
      <c r="M22" s="147"/>
      <c r="N22" s="147"/>
      <c r="O22" s="147"/>
      <c r="P22" s="148">
        <f t="shared" si="2"/>
        <v>0</v>
      </c>
      <c r="Q22" s="149"/>
      <c r="R22" s="150"/>
      <c r="S22" s="77">
        <f t="shared" si="3"/>
        <v>0</v>
      </c>
    </row>
    <row r="23" spans="2:19" ht="17.149999999999999" customHeight="1">
      <c r="B23" s="37"/>
      <c r="C23" s="144"/>
      <c r="D23" s="145"/>
      <c r="E23" s="145"/>
      <c r="F23" s="145"/>
      <c r="G23" s="145"/>
      <c r="H23" s="145"/>
      <c r="I23" s="145"/>
      <c r="J23" s="145"/>
      <c r="K23" s="146"/>
      <c r="L23" s="65"/>
      <c r="M23" s="147"/>
      <c r="N23" s="147"/>
      <c r="O23" s="147"/>
      <c r="P23" s="148">
        <f t="shared" si="2"/>
        <v>0</v>
      </c>
      <c r="Q23" s="149"/>
      <c r="R23" s="150"/>
      <c r="S23" s="77">
        <f t="shared" si="3"/>
        <v>0</v>
      </c>
    </row>
    <row r="24" spans="2:19" ht="17.149999999999999" customHeight="1">
      <c r="B24" s="37"/>
      <c r="C24" s="144"/>
      <c r="D24" s="145"/>
      <c r="E24" s="145"/>
      <c r="F24" s="145"/>
      <c r="G24" s="145"/>
      <c r="H24" s="145"/>
      <c r="I24" s="145"/>
      <c r="J24" s="145"/>
      <c r="K24" s="146"/>
      <c r="L24" s="65"/>
      <c r="M24" s="147"/>
      <c r="N24" s="147"/>
      <c r="O24" s="147"/>
      <c r="P24" s="148">
        <f t="shared" si="2"/>
        <v>0</v>
      </c>
      <c r="Q24" s="149"/>
      <c r="R24" s="150"/>
      <c r="S24" s="77">
        <f t="shared" si="3"/>
        <v>0</v>
      </c>
    </row>
    <row r="25" spans="2:19" ht="17.149999999999999" customHeight="1">
      <c r="B25" s="37"/>
      <c r="C25" s="144"/>
      <c r="D25" s="145"/>
      <c r="E25" s="145"/>
      <c r="F25" s="145"/>
      <c r="G25" s="145"/>
      <c r="H25" s="145"/>
      <c r="I25" s="145"/>
      <c r="J25" s="145"/>
      <c r="K25" s="146"/>
      <c r="L25" s="65"/>
      <c r="M25" s="147"/>
      <c r="N25" s="147"/>
      <c r="O25" s="147"/>
      <c r="P25" s="148">
        <f t="shared" si="2"/>
        <v>0</v>
      </c>
      <c r="Q25" s="149"/>
      <c r="R25" s="150"/>
      <c r="S25" s="77">
        <f t="shared" si="3"/>
        <v>0</v>
      </c>
    </row>
    <row r="26" spans="2:19" ht="17.149999999999999" customHeight="1">
      <c r="B26" s="37"/>
      <c r="C26" s="144"/>
      <c r="D26" s="145"/>
      <c r="E26" s="145"/>
      <c r="F26" s="145"/>
      <c r="G26" s="145"/>
      <c r="H26" s="145"/>
      <c r="I26" s="145"/>
      <c r="J26" s="145"/>
      <c r="K26" s="146"/>
      <c r="L26" s="65"/>
      <c r="M26" s="147"/>
      <c r="N26" s="147"/>
      <c r="O26" s="147"/>
      <c r="P26" s="148">
        <f t="shared" si="2"/>
        <v>0</v>
      </c>
      <c r="Q26" s="149"/>
      <c r="R26" s="150"/>
      <c r="S26" s="77">
        <f t="shared" si="3"/>
        <v>0</v>
      </c>
    </row>
    <row r="27" spans="2:19" ht="17.149999999999999" customHeight="1">
      <c r="B27" s="37"/>
      <c r="C27" s="144"/>
      <c r="D27" s="145"/>
      <c r="E27" s="145"/>
      <c r="F27" s="145"/>
      <c r="G27" s="145"/>
      <c r="H27" s="145"/>
      <c r="I27" s="145"/>
      <c r="J27" s="145"/>
      <c r="K27" s="146"/>
      <c r="L27" s="65"/>
      <c r="M27" s="147"/>
      <c r="N27" s="147"/>
      <c r="O27" s="147"/>
      <c r="P27" s="148">
        <f t="shared" si="2"/>
        <v>0</v>
      </c>
      <c r="Q27" s="149"/>
      <c r="R27" s="150"/>
      <c r="S27" s="77">
        <f t="shared" si="3"/>
        <v>0</v>
      </c>
    </row>
    <row r="28" spans="2:19" ht="17.149999999999999" customHeight="1">
      <c r="B28" s="37"/>
      <c r="C28" s="144"/>
      <c r="D28" s="145"/>
      <c r="E28" s="145"/>
      <c r="F28" s="145"/>
      <c r="G28" s="145"/>
      <c r="H28" s="145"/>
      <c r="I28" s="145"/>
      <c r="J28" s="145"/>
      <c r="K28" s="146"/>
      <c r="L28" s="65"/>
      <c r="M28" s="147"/>
      <c r="N28" s="147"/>
      <c r="O28" s="147"/>
      <c r="P28" s="148">
        <f t="shared" si="2"/>
        <v>0</v>
      </c>
      <c r="Q28" s="149"/>
      <c r="R28" s="150"/>
      <c r="S28" s="77">
        <f t="shared" si="3"/>
        <v>0</v>
      </c>
    </row>
    <row r="29" spans="2:19" ht="17.149999999999999" customHeight="1">
      <c r="B29" s="37"/>
      <c r="C29" s="144"/>
      <c r="D29" s="145"/>
      <c r="E29" s="145"/>
      <c r="F29" s="145"/>
      <c r="G29" s="145"/>
      <c r="H29" s="145"/>
      <c r="I29" s="145"/>
      <c r="J29" s="145"/>
      <c r="K29" s="146"/>
      <c r="L29" s="65"/>
      <c r="M29" s="147"/>
      <c r="N29" s="147"/>
      <c r="O29" s="147"/>
      <c r="P29" s="148">
        <f t="shared" si="2"/>
        <v>0</v>
      </c>
      <c r="Q29" s="149"/>
      <c r="R29" s="150"/>
      <c r="S29" s="77">
        <f t="shared" si="3"/>
        <v>0</v>
      </c>
    </row>
    <row r="30" spans="2:19" ht="17.149999999999999" customHeight="1">
      <c r="B30" s="37"/>
      <c r="C30" s="144"/>
      <c r="D30" s="145"/>
      <c r="E30" s="145"/>
      <c r="F30" s="145"/>
      <c r="G30" s="145"/>
      <c r="H30" s="145"/>
      <c r="I30" s="145"/>
      <c r="J30" s="145"/>
      <c r="K30" s="146"/>
      <c r="L30" s="65"/>
      <c r="M30" s="147"/>
      <c r="N30" s="147"/>
      <c r="O30" s="147"/>
      <c r="P30" s="148">
        <f t="shared" si="2"/>
        <v>0</v>
      </c>
      <c r="Q30" s="149"/>
      <c r="R30" s="150"/>
      <c r="S30" s="77">
        <f t="shared" si="3"/>
        <v>0</v>
      </c>
    </row>
    <row r="31" spans="2:19" ht="4" customHeight="1">
      <c r="B31" s="37"/>
      <c r="C31" s="37"/>
      <c r="M31" s="59"/>
      <c r="N31" s="59"/>
      <c r="O31" s="59"/>
      <c r="S31" s="76"/>
    </row>
    <row r="32" spans="2:19" ht="12" customHeight="1">
      <c r="B32" s="142" t="s">
        <v>65</v>
      </c>
      <c r="C32" s="141" t="s">
        <v>64</v>
      </c>
      <c r="D32" s="141"/>
      <c r="E32" s="141"/>
      <c r="F32" s="141"/>
      <c r="G32" s="141"/>
      <c r="H32" s="141"/>
      <c r="I32" s="141"/>
      <c r="J32" s="141"/>
      <c r="K32" s="141"/>
      <c r="L32" s="4"/>
      <c r="S32" s="76"/>
    </row>
    <row r="33" spans="1:19" ht="18" customHeight="1"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4"/>
      <c r="M33" s="151">
        <f>SUMPRODUCT(ROUND(M34:M35,2))</f>
        <v>0</v>
      </c>
      <c r="N33" s="152"/>
      <c r="O33" s="153"/>
      <c r="P33" s="151">
        <f>SUMPRODUCT(ROUND(P34:P35,2))</f>
        <v>0</v>
      </c>
      <c r="Q33" s="152"/>
      <c r="R33" s="153"/>
      <c r="S33" s="76"/>
    </row>
    <row r="34" spans="1:19" ht="18" customHeight="1">
      <c r="B34" s="37" t="s">
        <v>58</v>
      </c>
      <c r="C34" s="1" t="s">
        <v>62</v>
      </c>
      <c r="L34" s="65"/>
      <c r="M34" s="178"/>
      <c r="N34" s="178"/>
      <c r="O34" s="178"/>
      <c r="P34" s="165">
        <f>ROUND(ROUND(M34,2)*$P$10,2)</f>
        <v>0</v>
      </c>
      <c r="Q34" s="166"/>
      <c r="R34" s="167"/>
      <c r="S34" s="76"/>
    </row>
    <row r="35" spans="1:19" ht="18" customHeight="1">
      <c r="B35" s="37" t="s">
        <v>59</v>
      </c>
      <c r="C35" s="1" t="s">
        <v>63</v>
      </c>
      <c r="L35" s="65"/>
      <c r="M35" s="154"/>
      <c r="N35" s="154"/>
      <c r="O35" s="154"/>
      <c r="P35" s="156">
        <f>ROUND(ROUND(M35,2)*$P$10,2)</f>
        <v>0</v>
      </c>
      <c r="Q35" s="157"/>
      <c r="R35" s="158"/>
      <c r="S35" s="76"/>
    </row>
    <row r="36" spans="1:19" ht="4" customHeight="1">
      <c r="B36" s="37"/>
      <c r="M36" s="75"/>
      <c r="N36" s="75"/>
      <c r="O36" s="75"/>
      <c r="S36" s="76"/>
    </row>
    <row r="37" spans="1:19" ht="18" customHeight="1">
      <c r="B37" s="32"/>
      <c r="C37" s="44" t="str">
        <f>CONCATENATE("Summe ",C13)</f>
        <v>Summe Personalausgaben</v>
      </c>
      <c r="D37" s="36"/>
      <c r="E37" s="36"/>
      <c r="F37" s="15"/>
      <c r="G37" s="15"/>
      <c r="H37" s="15"/>
      <c r="I37" s="15"/>
      <c r="J37" s="15"/>
      <c r="K37" s="15"/>
      <c r="L37" s="4"/>
      <c r="M37" s="180">
        <f>M14+M19+M33</f>
        <v>0</v>
      </c>
      <c r="N37" s="181"/>
      <c r="O37" s="182"/>
      <c r="P37" s="180">
        <f>P14+P19+P33</f>
        <v>0</v>
      </c>
      <c r="Q37" s="181"/>
      <c r="R37" s="182"/>
      <c r="S37" s="76"/>
    </row>
    <row r="38" spans="1:19" ht="4" customHeight="1">
      <c r="C38" s="33"/>
      <c r="D38" s="33"/>
      <c r="E38" s="33"/>
      <c r="M38" s="34"/>
      <c r="N38" s="34"/>
      <c r="O38" s="35"/>
      <c r="P38" s="34"/>
      <c r="Q38" s="34"/>
      <c r="S38" s="76"/>
    </row>
    <row r="39" spans="1:19" ht="18" customHeight="1">
      <c r="B39" s="72" t="s">
        <v>49</v>
      </c>
      <c r="C39" s="70" t="s">
        <v>60</v>
      </c>
      <c r="D39" s="33"/>
      <c r="E39" s="33"/>
      <c r="M39" s="34"/>
      <c r="N39" s="34"/>
      <c r="O39" s="35"/>
      <c r="P39" s="34"/>
      <c r="Q39" s="34"/>
      <c r="S39" s="76"/>
    </row>
    <row r="40" spans="1:19" ht="18" customHeight="1">
      <c r="B40" s="73" t="s">
        <v>50</v>
      </c>
      <c r="C40" s="14" t="s">
        <v>61</v>
      </c>
      <c r="D40" s="33"/>
      <c r="E40" s="33"/>
      <c r="M40" s="148">
        <f>ROUND(M37*23%,2)</f>
        <v>0</v>
      </c>
      <c r="N40" s="149"/>
      <c r="O40" s="150"/>
      <c r="P40" s="148">
        <f>ROUND(P37*23%,2)</f>
        <v>0</v>
      </c>
      <c r="Q40" s="149"/>
      <c r="R40" s="150"/>
      <c r="S40" s="76"/>
    </row>
    <row r="41" spans="1:19" ht="4" customHeight="1">
      <c r="B41" s="73"/>
      <c r="C41" s="14"/>
      <c r="D41" s="33"/>
      <c r="E41" s="33"/>
      <c r="S41" s="76"/>
    </row>
    <row r="42" spans="1:19" ht="18" customHeight="1">
      <c r="B42" s="74"/>
      <c r="C42" s="71" t="str">
        <f>CONCATENATE("Summe ",C39)</f>
        <v>Summe Sach- und Verwaltungsausgaben</v>
      </c>
      <c r="D42" s="33"/>
      <c r="E42" s="33"/>
      <c r="M42" s="159">
        <f>SUMPRODUCT(ROUND(M40,2))</f>
        <v>0</v>
      </c>
      <c r="N42" s="159"/>
      <c r="O42" s="159"/>
      <c r="P42" s="159">
        <f>SUMPRODUCT(ROUND(P40,2))</f>
        <v>0</v>
      </c>
      <c r="Q42" s="159"/>
      <c r="R42" s="159"/>
      <c r="S42" s="76"/>
    </row>
    <row r="43" spans="1:19" ht="4" customHeight="1">
      <c r="C43" s="33"/>
      <c r="D43" s="33"/>
      <c r="E43" s="33"/>
      <c r="M43" s="34"/>
      <c r="N43" s="34"/>
      <c r="O43" s="35"/>
      <c r="P43" s="34"/>
      <c r="Q43" s="34"/>
      <c r="S43" s="76"/>
    </row>
    <row r="44" spans="1:19" ht="18" customHeight="1" thickBot="1">
      <c r="B44" s="66" t="s">
        <v>51</v>
      </c>
      <c r="C44" s="67"/>
      <c r="D44" s="66"/>
      <c r="E44" s="66"/>
      <c r="F44" s="66"/>
      <c r="G44" s="66"/>
      <c r="H44" s="66"/>
      <c r="I44" s="68"/>
      <c r="J44" s="68"/>
      <c r="K44" s="68"/>
      <c r="L44" s="69"/>
      <c r="M44" s="174">
        <f>M37+M42</f>
        <v>0</v>
      </c>
      <c r="N44" s="174"/>
      <c r="O44" s="174"/>
      <c r="P44" s="174">
        <f>P37+P42</f>
        <v>0</v>
      </c>
      <c r="Q44" s="174"/>
      <c r="R44" s="174"/>
      <c r="S44" s="76"/>
    </row>
    <row r="45" spans="1:19" ht="12" customHeight="1" thickTop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M45" s="1" t="s">
        <v>41</v>
      </c>
      <c r="R45" s="35"/>
      <c r="S45" s="76"/>
    </row>
    <row r="46" spans="1:19" ht="18" customHeight="1">
      <c r="A46" s="29" t="s">
        <v>42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  <c r="S46" s="76"/>
    </row>
    <row r="47" spans="1:19" ht="10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R47" s="35"/>
      <c r="S47" s="76"/>
    </row>
    <row r="48" spans="1:19" ht="18" customHeight="1">
      <c r="A48" s="15"/>
      <c r="B48" s="4" t="str">
        <f>CONCATENATE("Zuwendungsbetrag gemäß aktuellem Bescheid vom ",IF(Mittelanforderung!F27="","__________",TEXT(Mittelanforderung!F27,"TT.MM.JJJJ")))</f>
        <v>Zuwendungsbetrag gemäß aktuellem Bescheid vom __________</v>
      </c>
      <c r="C48" s="15"/>
      <c r="D48" s="15"/>
      <c r="E48" s="15"/>
      <c r="F48" s="15"/>
      <c r="G48" s="15"/>
      <c r="H48" s="15"/>
      <c r="I48" s="15"/>
      <c r="J48" s="15"/>
      <c r="L48" s="15"/>
      <c r="P48" s="175">
        <f>Mittelanforderung!F25</f>
        <v>0</v>
      </c>
      <c r="Q48" s="176"/>
      <c r="R48" s="177"/>
      <c r="S48" s="76"/>
    </row>
    <row r="49" spans="1:19" ht="4" customHeight="1">
      <c r="A49" s="15"/>
      <c r="D49" s="38"/>
      <c r="E49" s="38"/>
      <c r="S49" s="76"/>
    </row>
    <row r="50" spans="1:19" ht="18" customHeight="1">
      <c r="A50" s="15"/>
      <c r="B50" s="4" t="s">
        <v>33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P50" s="168"/>
      <c r="Q50" s="169"/>
      <c r="R50" s="170"/>
      <c r="S50" s="76"/>
    </row>
    <row r="51" spans="1:19" ht="4" customHeight="1">
      <c r="B51" s="4"/>
      <c r="D51" s="38"/>
      <c r="F51" s="38"/>
      <c r="G51" s="38"/>
      <c r="H51" s="38"/>
      <c r="I51" s="38"/>
      <c r="J51" s="38"/>
      <c r="K51" s="38"/>
      <c r="L51" s="39"/>
      <c r="S51" s="76"/>
    </row>
    <row r="52" spans="1:19" ht="18" customHeight="1" thickBot="1">
      <c r="B52" s="66" t="s">
        <v>34</v>
      </c>
      <c r="C52" s="67"/>
      <c r="D52" s="68"/>
      <c r="E52" s="68"/>
      <c r="F52" s="68"/>
      <c r="G52" s="68"/>
      <c r="H52" s="68"/>
      <c r="I52" s="68"/>
      <c r="J52" s="68"/>
      <c r="K52" s="68"/>
      <c r="L52" s="66"/>
      <c r="M52" s="67"/>
      <c r="N52" s="67"/>
      <c r="O52" s="67"/>
      <c r="P52" s="162">
        <f>IF(P48-P50&lt;0,0,P48-P50)</f>
        <v>0</v>
      </c>
      <c r="Q52" s="163"/>
      <c r="R52" s="164"/>
      <c r="S52" s="76"/>
    </row>
    <row r="53" spans="1:19" ht="10" customHeight="1" thickTop="1">
      <c r="B53" s="15"/>
      <c r="C53" s="4"/>
      <c r="D53" s="40"/>
      <c r="E53" s="40"/>
      <c r="F53" s="40"/>
      <c r="G53" s="40"/>
      <c r="H53" s="40"/>
      <c r="I53" s="40"/>
      <c r="S53" s="76"/>
    </row>
    <row r="54" spans="1:19" ht="18" customHeight="1">
      <c r="B54" s="4" t="s">
        <v>35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P54" s="175">
        <f>P44</f>
        <v>0</v>
      </c>
      <c r="Q54" s="176"/>
      <c r="R54" s="177"/>
      <c r="S54" s="76"/>
    </row>
    <row r="55" spans="1:19" ht="4" customHeight="1">
      <c r="B55" s="15"/>
      <c r="C55" s="15"/>
      <c r="D55" s="15"/>
      <c r="E55" s="15"/>
      <c r="F55" s="15"/>
      <c r="G55" s="15"/>
      <c r="H55" s="15"/>
      <c r="I55" s="15"/>
      <c r="J55" s="15"/>
      <c r="S55" s="76"/>
    </row>
    <row r="56" spans="1:19" ht="18" customHeight="1">
      <c r="B56" s="4" t="s">
        <v>36</v>
      </c>
      <c r="D56" s="38"/>
      <c r="F56" s="38"/>
      <c r="G56" s="38"/>
      <c r="H56" s="38"/>
      <c r="I56" s="38"/>
      <c r="J56" s="38"/>
      <c r="K56" s="38"/>
      <c r="L56" s="39"/>
      <c r="P56" s="168"/>
      <c r="Q56" s="169"/>
      <c r="R56" s="170"/>
      <c r="S56" s="76"/>
    </row>
    <row r="57" spans="1:19" ht="4" customHeight="1">
      <c r="B57" s="4"/>
      <c r="D57" s="38"/>
      <c r="F57" s="38"/>
      <c r="G57" s="38"/>
      <c r="H57" s="38"/>
      <c r="I57" s="38"/>
      <c r="J57" s="38"/>
      <c r="K57" s="38"/>
      <c r="L57" s="39"/>
      <c r="S57" s="76"/>
    </row>
    <row r="58" spans="1:19" ht="18" customHeight="1" thickBot="1">
      <c r="B58" s="66" t="s">
        <v>37</v>
      </c>
      <c r="C58" s="67"/>
      <c r="D58" s="68"/>
      <c r="E58" s="68"/>
      <c r="F58" s="68"/>
      <c r="G58" s="68"/>
      <c r="H58" s="68"/>
      <c r="I58" s="68"/>
      <c r="J58" s="68"/>
      <c r="K58" s="68"/>
      <c r="L58" s="66"/>
      <c r="M58" s="67"/>
      <c r="N58" s="67"/>
      <c r="O58" s="67"/>
      <c r="P58" s="162">
        <f>IF(P54-P56&lt;0,0,P54-P56)</f>
        <v>0</v>
      </c>
      <c r="Q58" s="163"/>
      <c r="R58" s="164"/>
      <c r="S58" s="76"/>
    </row>
    <row r="59" spans="1:19" ht="10" customHeight="1" thickTop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O59" s="35"/>
      <c r="S59" s="76"/>
    </row>
    <row r="60" spans="1:19" ht="18" customHeight="1">
      <c r="A60" s="29" t="s">
        <v>43</v>
      </c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1"/>
      <c r="P60" s="160" t="str">
        <f>IF(MIN(P58,P52)=0,"",MIN(P58,P52))</f>
        <v/>
      </c>
      <c r="Q60" s="160"/>
      <c r="R60" s="161"/>
      <c r="S60" s="76"/>
    </row>
    <row r="61" spans="1:19" ht="4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76"/>
    </row>
    <row r="62" spans="1:19">
      <c r="A62" s="43" t="s">
        <v>44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76"/>
    </row>
  </sheetData>
  <sheetProtection password="EDE9" sheet="1" objects="1" scenarios="1" selectLockedCells="1"/>
  <mergeCells count="73">
    <mergeCell ref="M23:O23"/>
    <mergeCell ref="P23:R23"/>
    <mergeCell ref="O1:R1"/>
    <mergeCell ref="P44:R44"/>
    <mergeCell ref="P54:R54"/>
    <mergeCell ref="M33:O33"/>
    <mergeCell ref="M34:O34"/>
    <mergeCell ref="M15:O15"/>
    <mergeCell ref="M12:O13"/>
    <mergeCell ref="P12:R13"/>
    <mergeCell ref="P50:R50"/>
    <mergeCell ref="P52:R52"/>
    <mergeCell ref="M37:O37"/>
    <mergeCell ref="M44:O44"/>
    <mergeCell ref="P48:R48"/>
    <mergeCell ref="P37:R37"/>
    <mergeCell ref="P60:R60"/>
    <mergeCell ref="P58:R58"/>
    <mergeCell ref="P15:R15"/>
    <mergeCell ref="P20:R20"/>
    <mergeCell ref="P33:R33"/>
    <mergeCell ref="P34:R34"/>
    <mergeCell ref="P22:R22"/>
    <mergeCell ref="P56:R56"/>
    <mergeCell ref="M40:O40"/>
    <mergeCell ref="P40:R40"/>
    <mergeCell ref="M42:O42"/>
    <mergeCell ref="P42:R42"/>
    <mergeCell ref="M24:O24"/>
    <mergeCell ref="P24:R24"/>
    <mergeCell ref="M28:O28"/>
    <mergeCell ref="P28:R28"/>
    <mergeCell ref="M25:O25"/>
    <mergeCell ref="P25:R25"/>
    <mergeCell ref="M26:O26"/>
    <mergeCell ref="P26:R26"/>
    <mergeCell ref="M27:O27"/>
    <mergeCell ref="P27:R27"/>
    <mergeCell ref="M14:O14"/>
    <mergeCell ref="P14:R14"/>
    <mergeCell ref="M35:O35"/>
    <mergeCell ref="P10:R10"/>
    <mergeCell ref="P35:R35"/>
    <mergeCell ref="M16:O16"/>
    <mergeCell ref="P16:R16"/>
    <mergeCell ref="M17:O17"/>
    <mergeCell ref="P17:R17"/>
    <mergeCell ref="M19:O19"/>
    <mergeCell ref="P19:R19"/>
    <mergeCell ref="M29:O29"/>
    <mergeCell ref="P29:R29"/>
    <mergeCell ref="M30:O30"/>
    <mergeCell ref="P30:R30"/>
    <mergeCell ref="M22:O22"/>
    <mergeCell ref="C15:K15"/>
    <mergeCell ref="C16:K16"/>
    <mergeCell ref="C17:K17"/>
    <mergeCell ref="M21:O21"/>
    <mergeCell ref="P21:R21"/>
    <mergeCell ref="C20:K20"/>
    <mergeCell ref="C21:K21"/>
    <mergeCell ref="M20:O20"/>
    <mergeCell ref="C32:K33"/>
    <mergeCell ref="B32:B33"/>
    <mergeCell ref="C22:K22"/>
    <mergeCell ref="C23:K23"/>
    <mergeCell ref="C24:K24"/>
    <mergeCell ref="C25:K25"/>
    <mergeCell ref="C26:K26"/>
    <mergeCell ref="C27:K27"/>
    <mergeCell ref="C28:K28"/>
    <mergeCell ref="C29:K29"/>
    <mergeCell ref="C30:K30"/>
  </mergeCells>
  <phoneticPr fontId="3" type="noConversion"/>
  <conditionalFormatting sqref="O1:R1">
    <cfRule type="cellIs" dxfId="0" priority="14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2021-05-03T07:11:18Z</cp:lastPrinted>
  <dcterms:created xsi:type="dcterms:W3CDTF">2010-02-12T07:07:07Z</dcterms:created>
  <dcterms:modified xsi:type="dcterms:W3CDTF">2022-12-28T15:25:52Z</dcterms:modified>
</cp:coreProperties>
</file>