
<file path=[Content_Types].xml><?xml version="1.0" encoding="utf-8"?>
<Types xmlns="http://schemas.openxmlformats.org/package/2006/content-types">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Z:\Organisation\Formulare\04 ELER\01 Antrag\01 Bearbeitung\"/>
    </mc:Choice>
  </mc:AlternateContent>
  <bookViews>
    <workbookView xWindow="0" yWindow="0" windowWidth="19200" windowHeight="6330" activeTab="1"/>
  </bookViews>
  <sheets>
    <sheet name="Änderungsdoku" sheetId="2" r:id="rId1"/>
    <sheet name="Seite 1 Allgemeine Angaben" sheetId="3" r:id="rId2"/>
    <sheet name="Seite 2 Angaben Antragsteller" sheetId="5" r:id="rId3"/>
    <sheet name="Seite 3 Kulturen | Risiken" sheetId="20" r:id="rId4"/>
    <sheet name="Seite 4 Zuschussberechnung" sheetId="14" r:id="rId5"/>
    <sheet name="Seite 5 Anlagen" sheetId="7" r:id="rId6"/>
    <sheet name="Seite 6 Erklärungen I" sheetId="9" r:id="rId7"/>
    <sheet name="Seite 7 Erklärungen II" sheetId="10" r:id="rId8"/>
    <sheet name="Anlage 5 | Seite 1" sheetId="21" r:id="rId9"/>
    <sheet name="Anlage 5 | Seite 2" sheetId="22" r:id="rId10"/>
    <sheet name="Anlage 5 | Seite 3" sheetId="23" r:id="rId11"/>
    <sheet name="Transparenz" sheetId="24" r:id="rId12"/>
    <sheet name="Hinweis § 264 StGB" sheetId="11" r:id="rId13"/>
    <sheet name="Kataloge" sheetId="4" state="hidden" r:id="rId14"/>
  </sheets>
  <definedNames>
    <definedName name="_xlnm.Print_Area" localSheetId="0">Änderungsdoku!$A:$C</definedName>
    <definedName name="_xlnm.Print_Area" localSheetId="8">'Anlage 5 | Seite 1'!$A$1:$Q$63</definedName>
    <definedName name="_xlnm.Print_Area" localSheetId="9">'Anlage 5 | Seite 2'!$A$1:$Q$48</definedName>
    <definedName name="_xlnm.Print_Area" localSheetId="10">'Anlage 5 | Seite 3'!$A$1:$Q$58</definedName>
    <definedName name="_xlnm.Print_Area" localSheetId="12">'Hinweis § 264 StGB'!$A$1:$C$70</definedName>
    <definedName name="_xlnm.Print_Area" localSheetId="1">'Seite 1 Allgemeine Angaben'!$A$1:$F$67</definedName>
    <definedName name="_xlnm.Print_Area" localSheetId="2">'Seite 2 Angaben Antragsteller'!$A$1:$K$76</definedName>
    <definedName name="_xlnm.Print_Area" localSheetId="3">INDIRECT('Seite 3 Kulturen | Risiken'!$AQ$5)</definedName>
    <definedName name="_xlnm.Print_Area" localSheetId="4">'Seite 4 Zuschussberechnung'!$A$2:$L$43</definedName>
    <definedName name="_xlnm.Print_Area" localSheetId="5">'Seite 5 Anlagen'!$A$1:$K$64</definedName>
    <definedName name="_xlnm.Print_Area" localSheetId="6">'Seite 6 Erklärungen I'!$A$1:$F$61</definedName>
    <definedName name="_xlnm.Print_Area" localSheetId="7">'Seite 7 Erklärungen II'!$A$1:$F$64</definedName>
    <definedName name="_xlnm.Print_Area" localSheetId="11">Transparenz!$A$1:$A$156</definedName>
    <definedName name="_xlnm.Print_Titles" localSheetId="0">Änderungsdoku!$6:$6</definedName>
    <definedName name="_xlnm.Print_Titles" localSheetId="3">'Seite 3 Kulturen | Risiken'!$14:$19</definedName>
    <definedName name="Ergebnis">Kataloge!$A$1:$A$3</definedName>
    <definedName name="Gemüse">Kataloge!$E$2:$E$26</definedName>
    <definedName name="Heilpflanzen">Kataloge!$E$27:$E$58</definedName>
    <definedName name="Hopfen">Kataloge!$E$59:$E$60</definedName>
    <definedName name="Kulturgruppe">Kataloge!$A$5:$A$9</definedName>
    <definedName name="Obst">Kataloge!$E$61:$E$68</definedName>
    <definedName name="Tochterunternehmen">'Anlage 5 | Seite 2'!$C$47</definedName>
    <definedName name="Versicherung">Kataloge!$A$11:$A$13</definedName>
    <definedName name="Wein">Kataloge!$E$69:$E$71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5" l="1"/>
  <c r="F17" i="5" s="1"/>
  <c r="B17" i="5" l="1"/>
  <c r="A3" i="23"/>
  <c r="A3" i="22"/>
  <c r="A3" i="21"/>
  <c r="A1" i="10"/>
  <c r="A1" i="9"/>
  <c r="A1" i="7"/>
  <c r="A2" i="14"/>
  <c r="A2" i="20"/>
  <c r="A1" i="5"/>
  <c r="I22" i="20" l="1"/>
  <c r="I24" i="20"/>
  <c r="I26" i="20"/>
  <c r="I28" i="20"/>
  <c r="I30" i="20"/>
  <c r="I32" i="20"/>
  <c r="I34" i="20"/>
  <c r="I36" i="20"/>
  <c r="I38" i="20"/>
  <c r="I40" i="20"/>
  <c r="I42" i="20"/>
  <c r="I44" i="20"/>
  <c r="I46" i="20"/>
  <c r="I48" i="20"/>
  <c r="I50" i="20"/>
  <c r="I52" i="20"/>
  <c r="I54" i="20"/>
  <c r="I56" i="20"/>
  <c r="I58" i="20"/>
  <c r="I60" i="20"/>
  <c r="I62" i="20"/>
  <c r="I64" i="20"/>
  <c r="I66" i="20"/>
  <c r="I68" i="20"/>
  <c r="I70" i="20"/>
  <c r="I72" i="20"/>
  <c r="I74" i="20"/>
  <c r="I76" i="20"/>
  <c r="I78" i="20"/>
  <c r="I80" i="20"/>
  <c r="I82" i="20"/>
  <c r="I84" i="20"/>
  <c r="I86" i="20"/>
  <c r="I88" i="20"/>
  <c r="I90" i="20"/>
  <c r="I92" i="20"/>
  <c r="I94" i="20"/>
  <c r="I96" i="20"/>
  <c r="I98" i="20"/>
  <c r="I100" i="20"/>
  <c r="I102" i="20"/>
  <c r="I104" i="20"/>
  <c r="I106" i="20"/>
  <c r="I108" i="20"/>
  <c r="I110" i="20"/>
  <c r="I112" i="20"/>
  <c r="I114" i="20"/>
  <c r="I116" i="20"/>
  <c r="I118" i="20"/>
  <c r="I120" i="20"/>
  <c r="I122" i="20"/>
  <c r="I124" i="20"/>
  <c r="I126" i="20"/>
  <c r="I128" i="20"/>
  <c r="I130" i="20"/>
  <c r="I132" i="20"/>
  <c r="I134" i="20"/>
  <c r="I136" i="20"/>
  <c r="I138" i="20"/>
  <c r="I140" i="20"/>
  <c r="I142" i="20"/>
  <c r="I144" i="20"/>
  <c r="I146" i="20"/>
  <c r="I148" i="20"/>
  <c r="I150" i="20"/>
  <c r="I152" i="20"/>
  <c r="I154" i="20"/>
  <c r="I156" i="20"/>
  <c r="I158" i="20"/>
  <c r="I160" i="20"/>
  <c r="I162" i="20"/>
  <c r="I164" i="20"/>
  <c r="I166" i="20"/>
  <c r="I168" i="20"/>
  <c r="I170" i="20"/>
  <c r="I172" i="20"/>
  <c r="I174" i="20"/>
  <c r="I176" i="20"/>
  <c r="I178" i="20"/>
  <c r="I180" i="20"/>
  <c r="I182" i="20"/>
  <c r="I184" i="20"/>
  <c r="I186" i="20"/>
  <c r="I188" i="20"/>
  <c r="I190" i="20"/>
  <c r="I192" i="20"/>
  <c r="I194" i="20"/>
  <c r="I196" i="20"/>
  <c r="I198" i="20"/>
  <c r="I200" i="20"/>
  <c r="I202" i="20"/>
  <c r="I204" i="20"/>
  <c r="I206" i="20"/>
  <c r="I208" i="20"/>
  <c r="I210" i="20"/>
  <c r="I212" i="20"/>
  <c r="I214" i="20"/>
  <c r="I216" i="20"/>
  <c r="I218" i="20"/>
  <c r="I20" i="20"/>
  <c r="S47" i="23" l="1"/>
  <c r="S48" i="23"/>
  <c r="S49" i="23"/>
  <c r="S50" i="23"/>
  <c r="S45" i="23"/>
  <c r="S46" i="23"/>
  <c r="A22" i="20" l="1"/>
  <c r="A23" i="20" s="1"/>
  <c r="A21" i="20"/>
  <c r="A24" i="20" l="1"/>
  <c r="B22" i="20"/>
  <c r="B24" i="20"/>
  <c r="B26" i="20"/>
  <c r="B28" i="20"/>
  <c r="B30" i="20"/>
  <c r="B32" i="20"/>
  <c r="B34" i="20"/>
  <c r="B36" i="20"/>
  <c r="B38" i="20"/>
  <c r="B40" i="20"/>
  <c r="B42" i="20"/>
  <c r="B44" i="20"/>
  <c r="B46" i="20"/>
  <c r="B48" i="20"/>
  <c r="B50" i="20"/>
  <c r="B52" i="20"/>
  <c r="B54" i="20"/>
  <c r="B56" i="20"/>
  <c r="B58" i="20"/>
  <c r="B60" i="20"/>
  <c r="B62" i="20"/>
  <c r="B64" i="20"/>
  <c r="B66" i="20"/>
  <c r="B68" i="20"/>
  <c r="B70" i="20"/>
  <c r="B72" i="20"/>
  <c r="B74" i="20"/>
  <c r="B76" i="20"/>
  <c r="B78" i="20"/>
  <c r="B80" i="20"/>
  <c r="B82" i="20"/>
  <c r="B84" i="20"/>
  <c r="B86" i="20"/>
  <c r="B88" i="20"/>
  <c r="B90" i="20"/>
  <c r="B92" i="20"/>
  <c r="B94" i="20"/>
  <c r="B96" i="20"/>
  <c r="B98" i="20"/>
  <c r="B100" i="20"/>
  <c r="B102" i="20"/>
  <c r="B104" i="20"/>
  <c r="B106" i="20"/>
  <c r="B108" i="20"/>
  <c r="B110" i="20"/>
  <c r="B112" i="20"/>
  <c r="B114" i="20"/>
  <c r="B116" i="20"/>
  <c r="B118" i="20"/>
  <c r="B120" i="20"/>
  <c r="B122" i="20"/>
  <c r="B124" i="20"/>
  <c r="B126" i="20"/>
  <c r="B128" i="20"/>
  <c r="B130" i="20"/>
  <c r="B132" i="20"/>
  <c r="B134" i="20"/>
  <c r="B136" i="20"/>
  <c r="B138" i="20"/>
  <c r="B140" i="20"/>
  <c r="B142" i="20"/>
  <c r="B144" i="20"/>
  <c r="B146" i="20"/>
  <c r="B148" i="20"/>
  <c r="B150" i="20"/>
  <c r="B152" i="20"/>
  <c r="B154" i="20"/>
  <c r="B156" i="20"/>
  <c r="B158" i="20"/>
  <c r="B160" i="20"/>
  <c r="B162" i="20"/>
  <c r="B164" i="20"/>
  <c r="B166" i="20"/>
  <c r="B168" i="20"/>
  <c r="B170" i="20"/>
  <c r="B172" i="20"/>
  <c r="B174" i="20"/>
  <c r="B176" i="20"/>
  <c r="B178" i="20"/>
  <c r="B180" i="20"/>
  <c r="B182" i="20"/>
  <c r="B184" i="20"/>
  <c r="B186" i="20"/>
  <c r="B188" i="20"/>
  <c r="B190" i="20"/>
  <c r="B192" i="20"/>
  <c r="B194" i="20"/>
  <c r="B196" i="20"/>
  <c r="B198" i="20"/>
  <c r="B200" i="20"/>
  <c r="B202" i="20"/>
  <c r="B204" i="20"/>
  <c r="B206" i="20"/>
  <c r="B208" i="20"/>
  <c r="B210" i="20"/>
  <c r="B212" i="20"/>
  <c r="B214" i="20"/>
  <c r="B216" i="20"/>
  <c r="B218" i="20"/>
  <c r="B20" i="20"/>
  <c r="AS22" i="20"/>
  <c r="AY22" i="20" s="1"/>
  <c r="AT22" i="20"/>
  <c r="AZ22" i="20" s="1"/>
  <c r="AU22" i="20"/>
  <c r="BA22" i="20" s="1"/>
  <c r="AV22" i="20"/>
  <c r="BB22" i="20" s="1"/>
  <c r="AW22" i="20"/>
  <c r="AS24" i="20"/>
  <c r="AY24" i="20" s="1"/>
  <c r="AT24" i="20"/>
  <c r="AZ24" i="20" s="1"/>
  <c r="AU24" i="20"/>
  <c r="AV24" i="20"/>
  <c r="BB24" i="20" s="1"/>
  <c r="AW24" i="20"/>
  <c r="AS26" i="20"/>
  <c r="AY26" i="20" s="1"/>
  <c r="AT26" i="20"/>
  <c r="AZ26" i="20" s="1"/>
  <c r="AU26" i="20"/>
  <c r="BA26" i="20" s="1"/>
  <c r="AV26" i="20"/>
  <c r="AW26" i="20"/>
  <c r="AS28" i="20"/>
  <c r="AT28" i="20"/>
  <c r="AZ28" i="20" s="1"/>
  <c r="AU28" i="20"/>
  <c r="BA28" i="20" s="1"/>
  <c r="AV28" i="20"/>
  <c r="BB28" i="20" s="1"/>
  <c r="AW28" i="20"/>
  <c r="AS30" i="20"/>
  <c r="AT30" i="20"/>
  <c r="AZ30" i="20" s="1"/>
  <c r="AU30" i="20"/>
  <c r="BA30" i="20" s="1"/>
  <c r="AV30" i="20"/>
  <c r="BB30" i="20" s="1"/>
  <c r="AW30" i="20"/>
  <c r="AS32" i="20"/>
  <c r="AY32" i="20" s="1"/>
  <c r="AT32" i="20"/>
  <c r="AZ32" i="20" s="1"/>
  <c r="AU32" i="20"/>
  <c r="BA32" i="20" s="1"/>
  <c r="AV32" i="20"/>
  <c r="BB32" i="20" s="1"/>
  <c r="AW32" i="20"/>
  <c r="BD32" i="20" s="1"/>
  <c r="AO32" i="20" s="1"/>
  <c r="AS34" i="20"/>
  <c r="AT34" i="20"/>
  <c r="AZ34" i="20" s="1"/>
  <c r="AU34" i="20"/>
  <c r="AV34" i="20"/>
  <c r="BB34" i="20" s="1"/>
  <c r="AW34" i="20"/>
  <c r="BA34" i="20"/>
  <c r="AS36" i="20"/>
  <c r="AY36" i="20" s="1"/>
  <c r="AT36" i="20"/>
  <c r="AZ36" i="20" s="1"/>
  <c r="AU36" i="20"/>
  <c r="BA36" i="20" s="1"/>
  <c r="AV36" i="20"/>
  <c r="BB36" i="20" s="1"/>
  <c r="AW36" i="20"/>
  <c r="AS38" i="20"/>
  <c r="AY38" i="20" s="1"/>
  <c r="AT38" i="20"/>
  <c r="AZ38" i="20" s="1"/>
  <c r="AU38" i="20"/>
  <c r="BA38" i="20" s="1"/>
  <c r="AV38" i="20"/>
  <c r="BB38" i="20" s="1"/>
  <c r="AW38" i="20"/>
  <c r="BD38" i="20" s="1"/>
  <c r="AO38" i="20" s="1"/>
  <c r="AS40" i="20"/>
  <c r="AT40" i="20"/>
  <c r="AZ40" i="20" s="1"/>
  <c r="AU40" i="20"/>
  <c r="AV40" i="20"/>
  <c r="BB40" i="20" s="1"/>
  <c r="AW40" i="20"/>
  <c r="BD40" i="20" s="1"/>
  <c r="AO40" i="20" s="1"/>
  <c r="AY40" i="20"/>
  <c r="BC40" i="20"/>
  <c r="AS42" i="20"/>
  <c r="AY42" i="20" s="1"/>
  <c r="AT42" i="20"/>
  <c r="AZ42" i="20" s="1"/>
  <c r="AU42" i="20"/>
  <c r="BA42" i="20" s="1"/>
  <c r="AV42" i="20"/>
  <c r="AW42" i="20"/>
  <c r="AS44" i="20"/>
  <c r="AT44" i="20"/>
  <c r="AZ44" i="20" s="1"/>
  <c r="AU44" i="20"/>
  <c r="BA44" i="20" s="1"/>
  <c r="AV44" i="20"/>
  <c r="BB44" i="20" s="1"/>
  <c r="AW44" i="20"/>
  <c r="AS46" i="20"/>
  <c r="AY46" i="20" s="1"/>
  <c r="AT46" i="20"/>
  <c r="AZ46" i="20" s="1"/>
  <c r="AU46" i="20"/>
  <c r="BA46" i="20" s="1"/>
  <c r="AV46" i="20"/>
  <c r="BB46" i="20" s="1"/>
  <c r="AW46" i="20"/>
  <c r="BD46" i="20" s="1"/>
  <c r="AO46" i="20" s="1"/>
  <c r="AS48" i="20"/>
  <c r="AY48" i="20" s="1"/>
  <c r="AT48" i="20"/>
  <c r="AZ48" i="20" s="1"/>
  <c r="AU48" i="20"/>
  <c r="BA48" i="20" s="1"/>
  <c r="AV48" i="20"/>
  <c r="BB48" i="20" s="1"/>
  <c r="AW48" i="20"/>
  <c r="BD48" i="20" s="1"/>
  <c r="AO48" i="20" s="1"/>
  <c r="AS50" i="20"/>
  <c r="AT50" i="20"/>
  <c r="AZ50" i="20" s="1"/>
  <c r="AU50" i="20"/>
  <c r="BA50" i="20" s="1"/>
  <c r="AV50" i="20"/>
  <c r="BB50" i="20" s="1"/>
  <c r="AW50" i="20"/>
  <c r="AS52" i="20"/>
  <c r="AY52" i="20" s="1"/>
  <c r="AT52" i="20"/>
  <c r="AZ52" i="20" s="1"/>
  <c r="AU52" i="20"/>
  <c r="BA52" i="20" s="1"/>
  <c r="AV52" i="20"/>
  <c r="BB52" i="20" s="1"/>
  <c r="AW52" i="20"/>
  <c r="AS54" i="20"/>
  <c r="AY54" i="20" s="1"/>
  <c r="AT54" i="20"/>
  <c r="AZ54" i="20" s="1"/>
  <c r="AU54" i="20"/>
  <c r="BA54" i="20" s="1"/>
  <c r="AV54" i="20"/>
  <c r="BB54" i="20" s="1"/>
  <c r="AW54" i="20"/>
  <c r="BD54" i="20" s="1"/>
  <c r="AO54" i="20" s="1"/>
  <c r="AS56" i="20"/>
  <c r="AY56" i="20" s="1"/>
  <c r="AT56" i="20"/>
  <c r="AZ56" i="20" s="1"/>
  <c r="AU56" i="20"/>
  <c r="AV56" i="20"/>
  <c r="BB56" i="20" s="1"/>
  <c r="AW56" i="20"/>
  <c r="BD56" i="20" s="1"/>
  <c r="AO56" i="20" s="1"/>
  <c r="AS58" i="20"/>
  <c r="AY58" i="20" s="1"/>
  <c r="AT58" i="20"/>
  <c r="AZ58" i="20" s="1"/>
  <c r="AU58" i="20"/>
  <c r="BA58" i="20" s="1"/>
  <c r="AV58" i="20"/>
  <c r="AW58" i="20"/>
  <c r="AS60" i="20"/>
  <c r="AT60" i="20"/>
  <c r="AZ60" i="20" s="1"/>
  <c r="AU60" i="20"/>
  <c r="BA60" i="20" s="1"/>
  <c r="AV60" i="20"/>
  <c r="BB60" i="20" s="1"/>
  <c r="AW60" i="20"/>
  <c r="AS62" i="20"/>
  <c r="AT62" i="20"/>
  <c r="AZ62" i="20" s="1"/>
  <c r="AU62" i="20"/>
  <c r="BA62" i="20" s="1"/>
  <c r="AV62" i="20"/>
  <c r="BB62" i="20" s="1"/>
  <c r="AW62" i="20"/>
  <c r="BD62" i="20" s="1"/>
  <c r="AO62" i="20" s="1"/>
  <c r="AS64" i="20"/>
  <c r="AY64" i="20" s="1"/>
  <c r="AT64" i="20"/>
  <c r="AZ64" i="20" s="1"/>
  <c r="AU64" i="20"/>
  <c r="BA64" i="20" s="1"/>
  <c r="AV64" i="20"/>
  <c r="BB64" i="20" s="1"/>
  <c r="AW64" i="20"/>
  <c r="BD64" i="20" s="1"/>
  <c r="AO64" i="20" s="1"/>
  <c r="AS66" i="20"/>
  <c r="AT66" i="20"/>
  <c r="AZ66" i="20" s="1"/>
  <c r="AU66" i="20"/>
  <c r="BA66" i="20" s="1"/>
  <c r="AV66" i="20"/>
  <c r="BB66" i="20" s="1"/>
  <c r="AW66" i="20"/>
  <c r="AS68" i="20"/>
  <c r="AY68" i="20" s="1"/>
  <c r="AT68" i="20"/>
  <c r="AZ68" i="20" s="1"/>
  <c r="AU68" i="20"/>
  <c r="BA68" i="20" s="1"/>
  <c r="AV68" i="20"/>
  <c r="BB68" i="20" s="1"/>
  <c r="AW68" i="20"/>
  <c r="AS70" i="20"/>
  <c r="AY70" i="20" s="1"/>
  <c r="AT70" i="20"/>
  <c r="AZ70" i="20" s="1"/>
  <c r="AU70" i="20"/>
  <c r="BA70" i="20" s="1"/>
  <c r="AV70" i="20"/>
  <c r="AW70" i="20"/>
  <c r="BD70" i="20" s="1"/>
  <c r="AO70" i="20" s="1"/>
  <c r="BB70" i="20"/>
  <c r="AS72" i="20"/>
  <c r="AT72" i="20"/>
  <c r="AZ72" i="20" s="1"/>
  <c r="AU72" i="20"/>
  <c r="AV72" i="20"/>
  <c r="BB72" i="20" s="1"/>
  <c r="AW72" i="20"/>
  <c r="BD72" i="20" s="1"/>
  <c r="AO72" i="20" s="1"/>
  <c r="AY72" i="20"/>
  <c r="BC72" i="20"/>
  <c r="AS74" i="20"/>
  <c r="AY74" i="20" s="1"/>
  <c r="AT74" i="20"/>
  <c r="AZ74" i="20" s="1"/>
  <c r="AU74" i="20"/>
  <c r="BA74" i="20" s="1"/>
  <c r="AV74" i="20"/>
  <c r="AW74" i="20"/>
  <c r="AS76" i="20"/>
  <c r="AT76" i="20"/>
  <c r="AZ76" i="20" s="1"/>
  <c r="AU76" i="20"/>
  <c r="BA76" i="20" s="1"/>
  <c r="AV76" i="20"/>
  <c r="BB76" i="20" s="1"/>
  <c r="AW76" i="20"/>
  <c r="AS78" i="20"/>
  <c r="AY78" i="20" s="1"/>
  <c r="AT78" i="20"/>
  <c r="AZ78" i="20" s="1"/>
  <c r="AU78" i="20"/>
  <c r="BA78" i="20" s="1"/>
  <c r="AV78" i="20"/>
  <c r="BB78" i="20" s="1"/>
  <c r="AW78" i="20"/>
  <c r="BD78" i="20" s="1"/>
  <c r="AO78" i="20" s="1"/>
  <c r="AS80" i="20"/>
  <c r="AY80" i="20" s="1"/>
  <c r="AT80" i="20"/>
  <c r="AZ80" i="20" s="1"/>
  <c r="AU80" i="20"/>
  <c r="BA80" i="20" s="1"/>
  <c r="AV80" i="20"/>
  <c r="BB80" i="20" s="1"/>
  <c r="AW80" i="20"/>
  <c r="BD80" i="20" s="1"/>
  <c r="AO80" i="20" s="1"/>
  <c r="AS82" i="20"/>
  <c r="AY82" i="20" s="1"/>
  <c r="AT82" i="20"/>
  <c r="AZ82" i="20" s="1"/>
  <c r="AU82" i="20"/>
  <c r="AV82" i="20"/>
  <c r="BB82" i="20" s="1"/>
  <c r="AW82" i="20"/>
  <c r="BA82" i="20"/>
  <c r="AS84" i="20"/>
  <c r="AT84" i="20"/>
  <c r="AZ84" i="20" s="1"/>
  <c r="AU84" i="20"/>
  <c r="AV84" i="20"/>
  <c r="BB84" i="20" s="1"/>
  <c r="AW84" i="20"/>
  <c r="BA84" i="20"/>
  <c r="AS86" i="20"/>
  <c r="AY86" i="20" s="1"/>
  <c r="AT86" i="20"/>
  <c r="AZ86" i="20" s="1"/>
  <c r="AU86" i="20"/>
  <c r="BA86" i="20" s="1"/>
  <c r="AV86" i="20"/>
  <c r="BB86" i="20" s="1"/>
  <c r="AW86" i="20"/>
  <c r="BD86" i="20" s="1"/>
  <c r="AO86" i="20" s="1"/>
  <c r="AS88" i="20"/>
  <c r="AY88" i="20" s="1"/>
  <c r="AT88" i="20"/>
  <c r="AU88" i="20"/>
  <c r="AV88" i="20"/>
  <c r="BB88" i="20" s="1"/>
  <c r="AW88" i="20"/>
  <c r="BD88" i="20" s="1"/>
  <c r="AO88" i="20" s="1"/>
  <c r="AZ88" i="20"/>
  <c r="AS90" i="20"/>
  <c r="AY90" i="20" s="1"/>
  <c r="AT90" i="20"/>
  <c r="AZ90" i="20" s="1"/>
  <c r="AU90" i="20"/>
  <c r="BA90" i="20" s="1"/>
  <c r="AV90" i="20"/>
  <c r="BB90" i="20" s="1"/>
  <c r="AW90" i="20"/>
  <c r="AS92" i="20"/>
  <c r="AT92" i="20"/>
  <c r="AZ92" i="20" s="1"/>
  <c r="AU92" i="20"/>
  <c r="BA92" i="20" s="1"/>
  <c r="AV92" i="20"/>
  <c r="AW92" i="20"/>
  <c r="BB92" i="20"/>
  <c r="AS94" i="20"/>
  <c r="AY94" i="20" s="1"/>
  <c r="AT94" i="20"/>
  <c r="AZ94" i="20" s="1"/>
  <c r="AU94" i="20"/>
  <c r="BA94" i="20" s="1"/>
  <c r="AV94" i="20"/>
  <c r="BB94" i="20" s="1"/>
  <c r="AW94" i="20"/>
  <c r="BD94" i="20" s="1"/>
  <c r="AO94" i="20" s="1"/>
  <c r="BC94" i="20"/>
  <c r="AS96" i="20"/>
  <c r="AT96" i="20"/>
  <c r="AZ96" i="20" s="1"/>
  <c r="AU96" i="20"/>
  <c r="BA96" i="20" s="1"/>
  <c r="AV96" i="20"/>
  <c r="BB96" i="20" s="1"/>
  <c r="AW96" i="20"/>
  <c r="BD96" i="20" s="1"/>
  <c r="AO96" i="20" s="1"/>
  <c r="AY96" i="20"/>
  <c r="AS98" i="20"/>
  <c r="AY98" i="20" s="1"/>
  <c r="AT98" i="20"/>
  <c r="AZ98" i="20" s="1"/>
  <c r="AU98" i="20"/>
  <c r="BA98" i="20" s="1"/>
  <c r="AV98" i="20"/>
  <c r="BB98" i="20" s="1"/>
  <c r="AW98" i="20"/>
  <c r="AS100" i="20"/>
  <c r="AT100" i="20"/>
  <c r="AZ100" i="20" s="1"/>
  <c r="AU100" i="20"/>
  <c r="BA100" i="20" s="1"/>
  <c r="AV100" i="20"/>
  <c r="BB100" i="20" s="1"/>
  <c r="AW100" i="20"/>
  <c r="AS102" i="20"/>
  <c r="AY102" i="20" s="1"/>
  <c r="AT102" i="20"/>
  <c r="AZ102" i="20" s="1"/>
  <c r="AU102" i="20"/>
  <c r="BA102" i="20" s="1"/>
  <c r="AV102" i="20"/>
  <c r="BB102" i="20" s="1"/>
  <c r="AW102" i="20"/>
  <c r="BD102" i="20" s="1"/>
  <c r="AO102" i="20" s="1"/>
  <c r="AS104" i="20"/>
  <c r="AY104" i="20" s="1"/>
  <c r="AT104" i="20"/>
  <c r="AZ104" i="20" s="1"/>
  <c r="AU104" i="20"/>
  <c r="AV104" i="20"/>
  <c r="BB104" i="20" s="1"/>
  <c r="AW104" i="20"/>
  <c r="BD104" i="20" s="1"/>
  <c r="AO104" i="20" s="1"/>
  <c r="AS106" i="20"/>
  <c r="AY106" i="20" s="1"/>
  <c r="AT106" i="20"/>
  <c r="AZ106" i="20" s="1"/>
  <c r="AU106" i="20"/>
  <c r="BA106" i="20" s="1"/>
  <c r="AV106" i="20"/>
  <c r="BB106" i="20" s="1"/>
  <c r="AW106" i="20"/>
  <c r="AS108" i="20"/>
  <c r="AT108" i="20"/>
  <c r="AZ108" i="20" s="1"/>
  <c r="AU108" i="20"/>
  <c r="BA108" i="20" s="1"/>
  <c r="AV108" i="20"/>
  <c r="BB108" i="20" s="1"/>
  <c r="AW108" i="20"/>
  <c r="AS110" i="20"/>
  <c r="AY110" i="20" s="1"/>
  <c r="AT110" i="20"/>
  <c r="AZ110" i="20" s="1"/>
  <c r="AU110" i="20"/>
  <c r="BA110" i="20" s="1"/>
  <c r="AV110" i="20"/>
  <c r="BB110" i="20" s="1"/>
  <c r="AW110" i="20"/>
  <c r="BD110" i="20" s="1"/>
  <c r="AO110" i="20" s="1"/>
  <c r="AS112" i="20"/>
  <c r="AY112" i="20" s="1"/>
  <c r="AT112" i="20"/>
  <c r="AU112" i="20"/>
  <c r="BA112" i="20" s="1"/>
  <c r="AV112" i="20"/>
  <c r="BB112" i="20" s="1"/>
  <c r="AW112" i="20"/>
  <c r="BD112" i="20" s="1"/>
  <c r="AO112" i="20" s="1"/>
  <c r="AZ112" i="20"/>
  <c r="AS114" i="20"/>
  <c r="AY114" i="20" s="1"/>
  <c r="AT114" i="20"/>
  <c r="AZ114" i="20" s="1"/>
  <c r="AU114" i="20"/>
  <c r="BA114" i="20" s="1"/>
  <c r="AV114" i="20"/>
  <c r="BB114" i="20" s="1"/>
  <c r="AW114" i="20"/>
  <c r="AS116" i="20"/>
  <c r="AT116" i="20"/>
  <c r="AZ116" i="20" s="1"/>
  <c r="AU116" i="20"/>
  <c r="BA116" i="20" s="1"/>
  <c r="AV116" i="20"/>
  <c r="BB116" i="20" s="1"/>
  <c r="AW116" i="20"/>
  <c r="AS118" i="20"/>
  <c r="AT118" i="20"/>
  <c r="AZ118" i="20" s="1"/>
  <c r="AU118" i="20"/>
  <c r="BA118" i="20" s="1"/>
  <c r="AV118" i="20"/>
  <c r="BB118" i="20" s="1"/>
  <c r="AW118" i="20"/>
  <c r="BD118" i="20" s="1"/>
  <c r="AO118" i="20" s="1"/>
  <c r="AY118" i="20"/>
  <c r="AS120" i="20"/>
  <c r="AT120" i="20"/>
  <c r="AZ120" i="20" s="1"/>
  <c r="AU120" i="20"/>
  <c r="AV120" i="20"/>
  <c r="BB120" i="20" s="1"/>
  <c r="AW120" i="20"/>
  <c r="BD120" i="20" s="1"/>
  <c r="AO120" i="20" s="1"/>
  <c r="AY120" i="20"/>
  <c r="AS122" i="20"/>
  <c r="AY122" i="20" s="1"/>
  <c r="AT122" i="20"/>
  <c r="AZ122" i="20" s="1"/>
  <c r="AU122" i="20"/>
  <c r="BA122" i="20" s="1"/>
  <c r="AV122" i="20"/>
  <c r="BB122" i="20" s="1"/>
  <c r="AW122" i="20"/>
  <c r="AS124" i="20"/>
  <c r="AT124" i="20"/>
  <c r="AZ124" i="20" s="1"/>
  <c r="AU124" i="20"/>
  <c r="BA124" i="20" s="1"/>
  <c r="AV124" i="20"/>
  <c r="BB124" i="20" s="1"/>
  <c r="AW124" i="20"/>
  <c r="AS126" i="20"/>
  <c r="AT126" i="20"/>
  <c r="AZ126" i="20" s="1"/>
  <c r="AU126" i="20"/>
  <c r="BA126" i="20" s="1"/>
  <c r="AV126" i="20"/>
  <c r="BB126" i="20" s="1"/>
  <c r="AW126" i="20"/>
  <c r="BD126" i="20" s="1"/>
  <c r="AO126" i="20" s="1"/>
  <c r="AY126" i="20"/>
  <c r="AS128" i="20"/>
  <c r="AY128" i="20" s="1"/>
  <c r="AT128" i="20"/>
  <c r="AZ128" i="20" s="1"/>
  <c r="AU128" i="20"/>
  <c r="BA128" i="20" s="1"/>
  <c r="AV128" i="20"/>
  <c r="BB128" i="20" s="1"/>
  <c r="AW128" i="20"/>
  <c r="BD128" i="20" s="1"/>
  <c r="AO128" i="20" s="1"/>
  <c r="AS130" i="20"/>
  <c r="AY130" i="20" s="1"/>
  <c r="AT130" i="20"/>
  <c r="AZ130" i="20" s="1"/>
  <c r="AU130" i="20"/>
  <c r="BA130" i="20" s="1"/>
  <c r="AV130" i="20"/>
  <c r="BB130" i="20" s="1"/>
  <c r="AW130" i="20"/>
  <c r="AS132" i="20"/>
  <c r="AT132" i="20"/>
  <c r="AZ132" i="20" s="1"/>
  <c r="AU132" i="20"/>
  <c r="BA132" i="20" s="1"/>
  <c r="AV132" i="20"/>
  <c r="BB132" i="20" s="1"/>
  <c r="AW132" i="20"/>
  <c r="AS134" i="20"/>
  <c r="AY134" i="20" s="1"/>
  <c r="AT134" i="20"/>
  <c r="AZ134" i="20" s="1"/>
  <c r="AU134" i="20"/>
  <c r="BA134" i="20" s="1"/>
  <c r="AV134" i="20"/>
  <c r="BB134" i="20" s="1"/>
  <c r="AW134" i="20"/>
  <c r="BD134" i="20" s="1"/>
  <c r="AO134" i="20" s="1"/>
  <c r="AS136" i="20"/>
  <c r="AY136" i="20" s="1"/>
  <c r="AT136" i="20"/>
  <c r="AZ136" i="20" s="1"/>
  <c r="AU136" i="20"/>
  <c r="AV136" i="20"/>
  <c r="BB136" i="20" s="1"/>
  <c r="AW136" i="20"/>
  <c r="BD136" i="20" s="1"/>
  <c r="AO136" i="20" s="1"/>
  <c r="AS138" i="20"/>
  <c r="AY138" i="20" s="1"/>
  <c r="AT138" i="20"/>
  <c r="AZ138" i="20" s="1"/>
  <c r="AU138" i="20"/>
  <c r="BA138" i="20" s="1"/>
  <c r="AV138" i="20"/>
  <c r="BB138" i="20" s="1"/>
  <c r="AW138" i="20"/>
  <c r="AS140" i="20"/>
  <c r="AT140" i="20"/>
  <c r="AZ140" i="20" s="1"/>
  <c r="AU140" i="20"/>
  <c r="BA140" i="20" s="1"/>
  <c r="AV140" i="20"/>
  <c r="BB140" i="20" s="1"/>
  <c r="AW140" i="20"/>
  <c r="AS142" i="20"/>
  <c r="AY142" i="20" s="1"/>
  <c r="AT142" i="20"/>
  <c r="AZ142" i="20" s="1"/>
  <c r="AU142" i="20"/>
  <c r="AV142" i="20"/>
  <c r="BB142" i="20" s="1"/>
  <c r="AW142" i="20"/>
  <c r="BD142" i="20" s="1"/>
  <c r="AO142" i="20" s="1"/>
  <c r="BA142" i="20"/>
  <c r="AS144" i="20"/>
  <c r="AY144" i="20" s="1"/>
  <c r="AT144" i="20"/>
  <c r="AZ144" i="20" s="1"/>
  <c r="AU144" i="20"/>
  <c r="BA144" i="20" s="1"/>
  <c r="AV144" i="20"/>
  <c r="BB144" i="20" s="1"/>
  <c r="AW144" i="20"/>
  <c r="BD144" i="20" s="1"/>
  <c r="AO144" i="20" s="1"/>
  <c r="AS146" i="20"/>
  <c r="AY146" i="20" s="1"/>
  <c r="AT146" i="20"/>
  <c r="AZ146" i="20" s="1"/>
  <c r="AU146" i="20"/>
  <c r="BA146" i="20" s="1"/>
  <c r="AV146" i="20"/>
  <c r="BB146" i="20" s="1"/>
  <c r="AW146" i="20"/>
  <c r="BD146" i="20" s="1"/>
  <c r="AO146" i="20" s="1"/>
  <c r="AS148" i="20"/>
  <c r="AT148" i="20"/>
  <c r="AZ148" i="20" s="1"/>
  <c r="AU148" i="20"/>
  <c r="BA148" i="20" s="1"/>
  <c r="AV148" i="20"/>
  <c r="BB148" i="20" s="1"/>
  <c r="AW148" i="20"/>
  <c r="AS150" i="20"/>
  <c r="AT150" i="20"/>
  <c r="AZ150" i="20" s="1"/>
  <c r="AU150" i="20"/>
  <c r="BA150" i="20" s="1"/>
  <c r="AV150" i="20"/>
  <c r="BB150" i="20" s="1"/>
  <c r="AW150" i="20"/>
  <c r="BD150" i="20" s="1"/>
  <c r="AO150" i="20" s="1"/>
  <c r="AY150" i="20"/>
  <c r="AS152" i="20"/>
  <c r="AY152" i="20" s="1"/>
  <c r="AT152" i="20"/>
  <c r="AZ152" i="20" s="1"/>
  <c r="AU152" i="20"/>
  <c r="BA152" i="20" s="1"/>
  <c r="AV152" i="20"/>
  <c r="BB152" i="20" s="1"/>
  <c r="AW152" i="20"/>
  <c r="BD152" i="20" s="1"/>
  <c r="AO152" i="20" s="1"/>
  <c r="AS154" i="20"/>
  <c r="AT154" i="20"/>
  <c r="AZ154" i="20" s="1"/>
  <c r="AU154" i="20"/>
  <c r="BA154" i="20" s="1"/>
  <c r="AV154" i="20"/>
  <c r="BB154" i="20" s="1"/>
  <c r="AW154" i="20"/>
  <c r="AS156" i="20"/>
  <c r="AY156" i="20" s="1"/>
  <c r="AT156" i="20"/>
  <c r="AZ156" i="20" s="1"/>
  <c r="AU156" i="20"/>
  <c r="BA156" i="20" s="1"/>
  <c r="AV156" i="20"/>
  <c r="BB156" i="20" s="1"/>
  <c r="AW156" i="20"/>
  <c r="AS158" i="20"/>
  <c r="AY158" i="20" s="1"/>
  <c r="AT158" i="20"/>
  <c r="AZ158" i="20" s="1"/>
  <c r="AU158" i="20"/>
  <c r="BA158" i="20" s="1"/>
  <c r="AV158" i="20"/>
  <c r="BB158" i="20" s="1"/>
  <c r="AW158" i="20"/>
  <c r="BD158" i="20" s="1"/>
  <c r="AO158" i="20" s="1"/>
  <c r="AS160" i="20"/>
  <c r="AY160" i="20" s="1"/>
  <c r="AT160" i="20"/>
  <c r="AU160" i="20"/>
  <c r="BA160" i="20" s="1"/>
  <c r="AV160" i="20"/>
  <c r="BB160" i="20" s="1"/>
  <c r="AW160" i="20"/>
  <c r="BD160" i="20" s="1"/>
  <c r="AO160" i="20" s="1"/>
  <c r="AS162" i="20"/>
  <c r="AY162" i="20" s="1"/>
  <c r="AT162" i="20"/>
  <c r="AZ162" i="20" s="1"/>
  <c r="AU162" i="20"/>
  <c r="BA162" i="20" s="1"/>
  <c r="AV162" i="20"/>
  <c r="BB162" i="20" s="1"/>
  <c r="AW162" i="20"/>
  <c r="BD162" i="20" s="1"/>
  <c r="AO162" i="20" s="1"/>
  <c r="AS164" i="20"/>
  <c r="AT164" i="20"/>
  <c r="AZ164" i="20" s="1"/>
  <c r="AU164" i="20"/>
  <c r="BA164" i="20" s="1"/>
  <c r="AV164" i="20"/>
  <c r="AW164" i="20"/>
  <c r="BB164" i="20"/>
  <c r="AS166" i="20"/>
  <c r="AY166" i="20" s="1"/>
  <c r="AT166" i="20"/>
  <c r="AZ166" i="20" s="1"/>
  <c r="AU166" i="20"/>
  <c r="BA166" i="20" s="1"/>
  <c r="AV166" i="20"/>
  <c r="AW166" i="20"/>
  <c r="BB166" i="20"/>
  <c r="AS168" i="20"/>
  <c r="AT168" i="20"/>
  <c r="AU168" i="20"/>
  <c r="BA168" i="20" s="1"/>
  <c r="AV168" i="20"/>
  <c r="BB168" i="20" s="1"/>
  <c r="AW168" i="20"/>
  <c r="BD168" i="20" s="1"/>
  <c r="AO168" i="20" s="1"/>
  <c r="AY168" i="20"/>
  <c r="AS170" i="20"/>
  <c r="AY170" i="20" s="1"/>
  <c r="AT170" i="20"/>
  <c r="AZ170" i="20" s="1"/>
  <c r="AU170" i="20"/>
  <c r="BA170" i="20" s="1"/>
  <c r="AV170" i="20"/>
  <c r="BB170" i="20" s="1"/>
  <c r="AW170" i="20"/>
  <c r="AS172" i="20"/>
  <c r="AR172" i="20" s="1"/>
  <c r="AX172" i="20" s="1"/>
  <c r="AT172" i="20"/>
  <c r="AZ172" i="20" s="1"/>
  <c r="AU172" i="20"/>
  <c r="BA172" i="20" s="1"/>
  <c r="AV172" i="20"/>
  <c r="BB172" i="20" s="1"/>
  <c r="AW172" i="20"/>
  <c r="BD172" i="20" s="1"/>
  <c r="AO172" i="20" s="1"/>
  <c r="AS174" i="20"/>
  <c r="AY174" i="20" s="1"/>
  <c r="AT174" i="20"/>
  <c r="AZ174" i="20" s="1"/>
  <c r="AU174" i="20"/>
  <c r="BA174" i="20" s="1"/>
  <c r="AV174" i="20"/>
  <c r="BB174" i="20" s="1"/>
  <c r="AW174" i="20"/>
  <c r="AS176" i="20"/>
  <c r="AY176" i="20" s="1"/>
  <c r="AT176" i="20"/>
  <c r="AZ176" i="20" s="1"/>
  <c r="AU176" i="20"/>
  <c r="BA176" i="20" s="1"/>
  <c r="AV176" i="20"/>
  <c r="BB176" i="20" s="1"/>
  <c r="AW176" i="20"/>
  <c r="AS178" i="20"/>
  <c r="AY178" i="20" s="1"/>
  <c r="AT178" i="20"/>
  <c r="AZ178" i="20" s="1"/>
  <c r="AU178" i="20"/>
  <c r="BA178" i="20" s="1"/>
  <c r="AV178" i="20"/>
  <c r="BB178" i="20" s="1"/>
  <c r="AW178" i="20"/>
  <c r="BD178" i="20" s="1"/>
  <c r="AO178" i="20" s="1"/>
  <c r="AS180" i="20"/>
  <c r="AY180" i="20" s="1"/>
  <c r="AT180" i="20"/>
  <c r="AZ180" i="20" s="1"/>
  <c r="AU180" i="20"/>
  <c r="BA180" i="20" s="1"/>
  <c r="AV180" i="20"/>
  <c r="BB180" i="20" s="1"/>
  <c r="AW180" i="20"/>
  <c r="BD180" i="20" s="1"/>
  <c r="AO180" i="20" s="1"/>
  <c r="AS182" i="20"/>
  <c r="AY182" i="20" s="1"/>
  <c r="AT182" i="20"/>
  <c r="AZ182" i="20" s="1"/>
  <c r="AU182" i="20"/>
  <c r="BA182" i="20" s="1"/>
  <c r="AV182" i="20"/>
  <c r="BB182" i="20" s="1"/>
  <c r="AW182" i="20"/>
  <c r="AS184" i="20"/>
  <c r="AY184" i="20" s="1"/>
  <c r="AT184" i="20"/>
  <c r="AU184" i="20"/>
  <c r="BA184" i="20" s="1"/>
  <c r="AV184" i="20"/>
  <c r="BB184" i="20" s="1"/>
  <c r="AW184" i="20"/>
  <c r="AS186" i="20"/>
  <c r="AY186" i="20" s="1"/>
  <c r="AT186" i="20"/>
  <c r="AZ186" i="20" s="1"/>
  <c r="AU186" i="20"/>
  <c r="BA186" i="20" s="1"/>
  <c r="AV186" i="20"/>
  <c r="BB186" i="20" s="1"/>
  <c r="AW186" i="20"/>
  <c r="AS188" i="20"/>
  <c r="AY188" i="20" s="1"/>
  <c r="AT188" i="20"/>
  <c r="AU188" i="20"/>
  <c r="BA188" i="20" s="1"/>
  <c r="AV188" i="20"/>
  <c r="BB188" i="20" s="1"/>
  <c r="AW188" i="20"/>
  <c r="AS190" i="20"/>
  <c r="AY190" i="20" s="1"/>
  <c r="AT190" i="20"/>
  <c r="AZ190" i="20" s="1"/>
  <c r="AU190" i="20"/>
  <c r="BA190" i="20" s="1"/>
  <c r="AV190" i="20"/>
  <c r="AW190" i="20"/>
  <c r="BB190" i="20"/>
  <c r="AS192" i="20"/>
  <c r="AT192" i="20"/>
  <c r="AZ192" i="20" s="1"/>
  <c r="AU192" i="20"/>
  <c r="BA192" i="20" s="1"/>
  <c r="AV192" i="20"/>
  <c r="BB192" i="20" s="1"/>
  <c r="AW192" i="20"/>
  <c r="BD192" i="20" s="1"/>
  <c r="AO192" i="20" s="1"/>
  <c r="AS194" i="20"/>
  <c r="AY194" i="20" s="1"/>
  <c r="AT194" i="20"/>
  <c r="AZ194" i="20" s="1"/>
  <c r="AU194" i="20"/>
  <c r="BA194" i="20" s="1"/>
  <c r="AV194" i="20"/>
  <c r="AW194" i="20"/>
  <c r="BD194" i="20" s="1"/>
  <c r="AO194" i="20" s="1"/>
  <c r="BB194" i="20"/>
  <c r="AS196" i="20"/>
  <c r="AY196" i="20" s="1"/>
  <c r="AT196" i="20"/>
  <c r="AU196" i="20"/>
  <c r="BA196" i="20" s="1"/>
  <c r="AV196" i="20"/>
  <c r="BB196" i="20" s="1"/>
  <c r="AW196" i="20"/>
  <c r="BD196" i="20" s="1"/>
  <c r="AO196" i="20" s="1"/>
  <c r="AS198" i="20"/>
  <c r="AT198" i="20"/>
  <c r="AZ198" i="20" s="1"/>
  <c r="AU198" i="20"/>
  <c r="BA198" i="20" s="1"/>
  <c r="AV198" i="20"/>
  <c r="BB198" i="20" s="1"/>
  <c r="AW198" i="20"/>
  <c r="AY198" i="20"/>
  <c r="AS200" i="20"/>
  <c r="AY200" i="20" s="1"/>
  <c r="AT200" i="20"/>
  <c r="AZ200" i="20" s="1"/>
  <c r="AU200" i="20"/>
  <c r="BA200" i="20" s="1"/>
  <c r="AV200" i="20"/>
  <c r="BB200" i="20" s="1"/>
  <c r="AW200" i="20"/>
  <c r="AS202" i="20"/>
  <c r="AY202" i="20" s="1"/>
  <c r="AT202" i="20"/>
  <c r="AZ202" i="20" s="1"/>
  <c r="AU202" i="20"/>
  <c r="BA202" i="20" s="1"/>
  <c r="AV202" i="20"/>
  <c r="BB202" i="20" s="1"/>
  <c r="AW202" i="20"/>
  <c r="AS204" i="20"/>
  <c r="AT204" i="20"/>
  <c r="AZ204" i="20" s="1"/>
  <c r="AU204" i="20"/>
  <c r="AV204" i="20"/>
  <c r="BB204" i="20" s="1"/>
  <c r="AW204" i="20"/>
  <c r="BD204" i="20" s="1"/>
  <c r="AO204" i="20" s="1"/>
  <c r="AY204" i="20"/>
  <c r="BA204" i="20"/>
  <c r="AS206" i="20"/>
  <c r="AY206" i="20" s="1"/>
  <c r="AT206" i="20"/>
  <c r="AZ206" i="20" s="1"/>
  <c r="AU206" i="20"/>
  <c r="BA206" i="20" s="1"/>
  <c r="AV206" i="20"/>
  <c r="BB206" i="20" s="1"/>
  <c r="AW206" i="20"/>
  <c r="BD206" i="20" s="1"/>
  <c r="AO206" i="20" s="1"/>
  <c r="AS208" i="20"/>
  <c r="AT208" i="20"/>
  <c r="AZ208" i="20" s="1"/>
  <c r="AU208" i="20"/>
  <c r="BA208" i="20" s="1"/>
  <c r="AV208" i="20"/>
  <c r="BB208" i="20" s="1"/>
  <c r="AW208" i="20"/>
  <c r="BD208" i="20" s="1"/>
  <c r="AO208" i="20" s="1"/>
  <c r="AS210" i="20"/>
  <c r="AY210" i="20" s="1"/>
  <c r="AT210" i="20"/>
  <c r="AZ210" i="20" s="1"/>
  <c r="AU210" i="20"/>
  <c r="BA210" i="20" s="1"/>
  <c r="AV210" i="20"/>
  <c r="BB210" i="20" s="1"/>
  <c r="AW210" i="20"/>
  <c r="BD210" i="20" s="1"/>
  <c r="AO210" i="20" s="1"/>
  <c r="BC210" i="20"/>
  <c r="AS212" i="20"/>
  <c r="AY212" i="20" s="1"/>
  <c r="AT212" i="20"/>
  <c r="AU212" i="20"/>
  <c r="BA212" i="20" s="1"/>
  <c r="AV212" i="20"/>
  <c r="BB212" i="20" s="1"/>
  <c r="AW212" i="20"/>
  <c r="BD212" i="20" s="1"/>
  <c r="AO212" i="20" s="1"/>
  <c r="AS214" i="20"/>
  <c r="AT214" i="20"/>
  <c r="AZ214" i="20" s="1"/>
  <c r="AU214" i="20"/>
  <c r="BA214" i="20" s="1"/>
  <c r="AV214" i="20"/>
  <c r="BB214" i="20" s="1"/>
  <c r="AW214" i="20"/>
  <c r="AS216" i="20"/>
  <c r="AY216" i="20" s="1"/>
  <c r="AT216" i="20"/>
  <c r="AZ216" i="20" s="1"/>
  <c r="AU216" i="20"/>
  <c r="BA216" i="20" s="1"/>
  <c r="AV216" i="20"/>
  <c r="BB216" i="20" s="1"/>
  <c r="AW216" i="20"/>
  <c r="AS218" i="20"/>
  <c r="AT218" i="20"/>
  <c r="AZ218" i="20" s="1"/>
  <c r="AU218" i="20"/>
  <c r="AV218" i="20"/>
  <c r="BB218" i="20" s="1"/>
  <c r="AW218" i="20"/>
  <c r="BA218" i="20"/>
  <c r="AR188" i="20" l="1"/>
  <c r="AM188" i="20" s="1"/>
  <c r="AK188" i="20" s="1"/>
  <c r="BC178" i="20"/>
  <c r="BC96" i="20"/>
  <c r="BC88" i="20"/>
  <c r="BC204" i="20"/>
  <c r="AR184" i="20"/>
  <c r="BC118" i="20"/>
  <c r="AR168" i="20"/>
  <c r="BC142" i="20"/>
  <c r="AR214" i="20"/>
  <c r="AM214" i="20" s="1"/>
  <c r="AK214" i="20" s="1"/>
  <c r="AR160" i="20"/>
  <c r="AM160" i="20" s="1"/>
  <c r="AK160" i="20" s="1"/>
  <c r="BC212" i="20"/>
  <c r="AZ168" i="20"/>
  <c r="AR96" i="20"/>
  <c r="BC172" i="20"/>
  <c r="AR80" i="20"/>
  <c r="AR126" i="20"/>
  <c r="BC112" i="20"/>
  <c r="AR64" i="20"/>
  <c r="AZ188" i="20"/>
  <c r="AY172" i="20"/>
  <c r="BC162" i="20"/>
  <c r="AR128" i="20"/>
  <c r="BC64" i="20"/>
  <c r="BC38" i="20"/>
  <c r="AR204" i="20"/>
  <c r="AX204" i="20" s="1"/>
  <c r="BC128" i="20"/>
  <c r="AR202" i="20"/>
  <c r="AX202" i="20" s="1"/>
  <c r="BD202" i="20"/>
  <c r="AO202" i="20" s="1"/>
  <c r="BC156" i="20"/>
  <c r="BD156" i="20"/>
  <c r="AO156" i="20" s="1"/>
  <c r="AR212" i="20"/>
  <c r="AM212" i="20" s="1"/>
  <c r="AK212" i="20" s="1"/>
  <c r="AR186" i="20"/>
  <c r="AM186" i="20" s="1"/>
  <c r="AK186" i="20" s="1"/>
  <c r="BC176" i="20"/>
  <c r="BD176" i="20"/>
  <c r="AO176" i="20" s="1"/>
  <c r="BC174" i="20"/>
  <c r="BD174" i="20"/>
  <c r="AO174" i="20" s="1"/>
  <c r="BC168" i="20"/>
  <c r="AR142" i="20"/>
  <c r="BC120" i="20"/>
  <c r="AR94" i="20"/>
  <c r="BC70" i="20"/>
  <c r="BC52" i="20"/>
  <c r="BD52" i="20"/>
  <c r="AO52" i="20" s="1"/>
  <c r="BC50" i="20"/>
  <c r="BD50" i="20"/>
  <c r="AO50" i="20" s="1"/>
  <c r="BC46" i="20"/>
  <c r="BC182" i="20"/>
  <c r="BD182" i="20"/>
  <c r="AO182" i="20" s="1"/>
  <c r="BC76" i="20"/>
  <c r="BD76" i="20"/>
  <c r="AO76" i="20" s="1"/>
  <c r="BC26" i="20"/>
  <c r="BD26" i="20"/>
  <c r="AO26" i="20" s="1"/>
  <c r="AR218" i="20"/>
  <c r="AR208" i="20"/>
  <c r="AM208" i="20" s="1"/>
  <c r="AK208" i="20" s="1"/>
  <c r="AR196" i="20"/>
  <c r="BC170" i="20"/>
  <c r="BD170" i="20"/>
  <c r="AO170" i="20" s="1"/>
  <c r="BC160" i="20"/>
  <c r="AR154" i="20"/>
  <c r="AM154" i="20" s="1"/>
  <c r="AK154" i="20" s="1"/>
  <c r="BC124" i="20"/>
  <c r="BD124" i="20"/>
  <c r="AO124" i="20" s="1"/>
  <c r="BC122" i="20"/>
  <c r="BD122" i="20"/>
  <c r="AO122" i="20" s="1"/>
  <c r="AR112" i="20"/>
  <c r="AX112" i="20" s="1"/>
  <c r="AR74" i="20"/>
  <c r="AM74" i="20" s="1"/>
  <c r="AK74" i="20" s="1"/>
  <c r="AR62" i="20"/>
  <c r="AR60" i="20"/>
  <c r="AM60" i="20" s="1"/>
  <c r="AK60" i="20" s="1"/>
  <c r="BC184" i="20"/>
  <c r="BD184" i="20"/>
  <c r="AO184" i="20" s="1"/>
  <c r="AR110" i="20"/>
  <c r="AX110" i="20" s="1"/>
  <c r="BC86" i="20"/>
  <c r="BC68" i="20"/>
  <c r="BD68" i="20"/>
  <c r="AO68" i="20" s="1"/>
  <c r="BC66" i="20"/>
  <c r="BD66" i="20"/>
  <c r="AO66" i="20" s="1"/>
  <c r="BC62" i="20"/>
  <c r="BC44" i="20"/>
  <c r="BD44" i="20"/>
  <c r="AO44" i="20" s="1"/>
  <c r="BC42" i="20"/>
  <c r="BD42" i="20"/>
  <c r="AO42" i="20" s="1"/>
  <c r="BC32" i="20"/>
  <c r="AR32" i="20"/>
  <c r="AM32" i="20" s="1"/>
  <c r="AK32" i="20" s="1"/>
  <c r="BC28" i="20"/>
  <c r="BD28" i="20"/>
  <c r="AO28" i="20" s="1"/>
  <c r="AR198" i="20"/>
  <c r="BC188" i="20"/>
  <c r="BD188" i="20"/>
  <c r="AO188" i="20" s="1"/>
  <c r="BC136" i="20"/>
  <c r="AY214" i="20"/>
  <c r="BC206" i="20"/>
  <c r="AR192" i="20"/>
  <c r="AM192" i="20" s="1"/>
  <c r="AK192" i="20" s="1"/>
  <c r="BC186" i="20"/>
  <c r="BD186" i="20"/>
  <c r="AO186" i="20" s="1"/>
  <c r="BC166" i="20"/>
  <c r="BD166" i="20"/>
  <c r="AO166" i="20" s="1"/>
  <c r="BC164" i="20"/>
  <c r="BD164" i="20"/>
  <c r="AO164" i="20" s="1"/>
  <c r="AZ160" i="20"/>
  <c r="BC158" i="20"/>
  <c r="BC152" i="20"/>
  <c r="BC134" i="20"/>
  <c r="BC116" i="20"/>
  <c r="BD116" i="20"/>
  <c r="AO116" i="20" s="1"/>
  <c r="BC114" i="20"/>
  <c r="BD114" i="20"/>
  <c r="AO114" i="20" s="1"/>
  <c r="BC110" i="20"/>
  <c r="BC92" i="20"/>
  <c r="BD92" i="20"/>
  <c r="AO92" i="20" s="1"/>
  <c r="BC90" i="20"/>
  <c r="BD90" i="20"/>
  <c r="AO90" i="20" s="1"/>
  <c r="BC80" i="20"/>
  <c r="BC56" i="20"/>
  <c r="AR42" i="20"/>
  <c r="AM42" i="20" s="1"/>
  <c r="AK42" i="20" s="1"/>
  <c r="BC208" i="20"/>
  <c r="AR200" i="20"/>
  <c r="AX200" i="20" s="1"/>
  <c r="AY218" i="20"/>
  <c r="BC216" i="20"/>
  <c r="BD216" i="20"/>
  <c r="AO216" i="20" s="1"/>
  <c r="BC214" i="20"/>
  <c r="BD214" i="20"/>
  <c r="AO214" i="20" s="1"/>
  <c r="BC196" i="20"/>
  <c r="BC194" i="20"/>
  <c r="BC192" i="20"/>
  <c r="BC150" i="20"/>
  <c r="BC146" i="20"/>
  <c r="AR146" i="20"/>
  <c r="AX146" i="20" s="1"/>
  <c r="BC140" i="20"/>
  <c r="BD140" i="20"/>
  <c r="AO140" i="20" s="1"/>
  <c r="BC138" i="20"/>
  <c r="BD138" i="20"/>
  <c r="AO138" i="20" s="1"/>
  <c r="BC104" i="20"/>
  <c r="AR78" i="20"/>
  <c r="AR76" i="20"/>
  <c r="AY62" i="20"/>
  <c r="BC54" i="20"/>
  <c r="BC36" i="20"/>
  <c r="BD36" i="20"/>
  <c r="AO36" i="20" s="1"/>
  <c r="BC34" i="20"/>
  <c r="BD34" i="20"/>
  <c r="AO34" i="20" s="1"/>
  <c r="BC30" i="20"/>
  <c r="BD30" i="20"/>
  <c r="AO30" i="20" s="1"/>
  <c r="BC98" i="20"/>
  <c r="BD98" i="20"/>
  <c r="AO98" i="20" s="1"/>
  <c r="BC74" i="20"/>
  <c r="BD74" i="20"/>
  <c r="AO74" i="20" s="1"/>
  <c r="BC218" i="20"/>
  <c r="BD218" i="20"/>
  <c r="AO218" i="20" s="1"/>
  <c r="BC102" i="20"/>
  <c r="BC84" i="20"/>
  <c r="BD84" i="20"/>
  <c r="AO84" i="20" s="1"/>
  <c r="BC82" i="20"/>
  <c r="BD82" i="20"/>
  <c r="AO82" i="20" s="1"/>
  <c r="BC78" i="20"/>
  <c r="BC60" i="20"/>
  <c r="BD60" i="20"/>
  <c r="AO60" i="20" s="1"/>
  <c r="BC58" i="20"/>
  <c r="BD58" i="20"/>
  <c r="AO58" i="20" s="1"/>
  <c r="BC48" i="20"/>
  <c r="AR48" i="20"/>
  <c r="BC190" i="20"/>
  <c r="BD190" i="20"/>
  <c r="AO190" i="20" s="1"/>
  <c r="BC100" i="20"/>
  <c r="BD100" i="20"/>
  <c r="AO100" i="20" s="1"/>
  <c r="BC154" i="20"/>
  <c r="BD154" i="20"/>
  <c r="AO154" i="20" s="1"/>
  <c r="BC200" i="20"/>
  <c r="BD200" i="20"/>
  <c r="AO200" i="20" s="1"/>
  <c r="BC198" i="20"/>
  <c r="BD198" i="20"/>
  <c r="AO198" i="20" s="1"/>
  <c r="BC180" i="20"/>
  <c r="BC148" i="20"/>
  <c r="BD148" i="20"/>
  <c r="AO148" i="20" s="1"/>
  <c r="BC144" i="20"/>
  <c r="BC132" i="20"/>
  <c r="BD132" i="20"/>
  <c r="AO132" i="20" s="1"/>
  <c r="BC130" i="20"/>
  <c r="BD130" i="20"/>
  <c r="AO130" i="20" s="1"/>
  <c r="BC126" i="20"/>
  <c r="BC108" i="20"/>
  <c r="BD108" i="20"/>
  <c r="AO108" i="20" s="1"/>
  <c r="BC106" i="20"/>
  <c r="BD106" i="20"/>
  <c r="AO106" i="20" s="1"/>
  <c r="AR58" i="20"/>
  <c r="AM58" i="20" s="1"/>
  <c r="AK58" i="20" s="1"/>
  <c r="AR46" i="20"/>
  <c r="AM46" i="20" s="1"/>
  <c r="AK46" i="20" s="1"/>
  <c r="AR44" i="20"/>
  <c r="AM44" i="20" s="1"/>
  <c r="AK44" i="20" s="1"/>
  <c r="BC24" i="20"/>
  <c r="BD24" i="20"/>
  <c r="AO24" i="20" s="1"/>
  <c r="BC22" i="20"/>
  <c r="BD22" i="20"/>
  <c r="AO22" i="20" s="1"/>
  <c r="AR30" i="20"/>
  <c r="AX30" i="20" s="1"/>
  <c r="AR28" i="20"/>
  <c r="AX28" i="20" s="1"/>
  <c r="A25" i="20"/>
  <c r="A26" i="20"/>
  <c r="AR26" i="20"/>
  <c r="AM26" i="20" s="1"/>
  <c r="AK26" i="20" s="1"/>
  <c r="AY30" i="20"/>
  <c r="AX160" i="20"/>
  <c r="AM196" i="20"/>
  <c r="AK196" i="20" s="1"/>
  <c r="AX196" i="20"/>
  <c r="AX154" i="20"/>
  <c r="AM198" i="20"/>
  <c r="AK198" i="20" s="1"/>
  <c r="AX198" i="20"/>
  <c r="AX208" i="20"/>
  <c r="AM184" i="20"/>
  <c r="AK184" i="20" s="1"/>
  <c r="AX184" i="20"/>
  <c r="AX214" i="20"/>
  <c r="AM218" i="20"/>
  <c r="AK218" i="20" s="1"/>
  <c r="AX218" i="20"/>
  <c r="AX32" i="20"/>
  <c r="AR190" i="20"/>
  <c r="AR174" i="20"/>
  <c r="AR150" i="20"/>
  <c r="AR118" i="20"/>
  <c r="AX188" i="20"/>
  <c r="AR176" i="20"/>
  <c r="AM172" i="20"/>
  <c r="AK172" i="20" s="1"/>
  <c r="AR210" i="20"/>
  <c r="AY208" i="20"/>
  <c r="AR194" i="20"/>
  <c r="AY192" i="20"/>
  <c r="AR178" i="20"/>
  <c r="AX168" i="20"/>
  <c r="AM168" i="20"/>
  <c r="AK168" i="20" s="1"/>
  <c r="AR162" i="20"/>
  <c r="AX126" i="20"/>
  <c r="AX94" i="20"/>
  <c r="AX78" i="20"/>
  <c r="AR72" i="20"/>
  <c r="AR56" i="20"/>
  <c r="AR40" i="20"/>
  <c r="AR24" i="20"/>
  <c r="AM146" i="20"/>
  <c r="AK146" i="20" s="1"/>
  <c r="AM48" i="20"/>
  <c r="AK48" i="20" s="1"/>
  <c r="AX48" i="20"/>
  <c r="AR206" i="20"/>
  <c r="AR86" i="20"/>
  <c r="AY132" i="20"/>
  <c r="AR132" i="20"/>
  <c r="AY116" i="20"/>
  <c r="AR116" i="20"/>
  <c r="AM110" i="20"/>
  <c r="AK110" i="20" s="1"/>
  <c r="AZ212" i="20"/>
  <c r="BC202" i="20"/>
  <c r="AZ196" i="20"/>
  <c r="AR180" i="20"/>
  <c r="AR166" i="20"/>
  <c r="AY154" i="20"/>
  <c r="AY148" i="20"/>
  <c r="AR148" i="20"/>
  <c r="AR144" i="20"/>
  <c r="AR130" i="20"/>
  <c r="AR114" i="20"/>
  <c r="AR98" i="20"/>
  <c r="AR82" i="20"/>
  <c r="AM76" i="20"/>
  <c r="AK76" i="20" s="1"/>
  <c r="AM64" i="20"/>
  <c r="AK64" i="20" s="1"/>
  <c r="AX64" i="20"/>
  <c r="AR134" i="20"/>
  <c r="AR102" i="20"/>
  <c r="AM62" i="20"/>
  <c r="AK62" i="20" s="1"/>
  <c r="AX62" i="20"/>
  <c r="AM94" i="20"/>
  <c r="AK94" i="20" s="1"/>
  <c r="AR182" i="20"/>
  <c r="AR170" i="20"/>
  <c r="AR138" i="20"/>
  <c r="AR136" i="20"/>
  <c r="BA136" i="20"/>
  <c r="AR122" i="20"/>
  <c r="AR120" i="20"/>
  <c r="BA120" i="20"/>
  <c r="AR106" i="20"/>
  <c r="AR104" i="20"/>
  <c r="BA104" i="20"/>
  <c r="AR90" i="20"/>
  <c r="AR88" i="20"/>
  <c r="BA88" i="20"/>
  <c r="AX76" i="20"/>
  <c r="AX60" i="20"/>
  <c r="AM126" i="20"/>
  <c r="AK126" i="20" s="1"/>
  <c r="AY100" i="20"/>
  <c r="AR100" i="20"/>
  <c r="AR92" i="20"/>
  <c r="AY92" i="20"/>
  <c r="AM78" i="20"/>
  <c r="AK78" i="20" s="1"/>
  <c r="AR216" i="20"/>
  <c r="AZ184" i="20"/>
  <c r="AR156" i="20"/>
  <c r="AR152" i="20"/>
  <c r="AM128" i="20"/>
  <c r="AK128" i="20" s="1"/>
  <c r="AX128" i="20"/>
  <c r="AM112" i="20"/>
  <c r="AK112" i="20" s="1"/>
  <c r="AM96" i="20"/>
  <c r="AK96" i="20" s="1"/>
  <c r="AX96" i="20"/>
  <c r="AM80" i="20"/>
  <c r="AK80" i="20" s="1"/>
  <c r="AX80" i="20"/>
  <c r="AR70" i="20"/>
  <c r="AY66" i="20"/>
  <c r="AR66" i="20"/>
  <c r="AR54" i="20"/>
  <c r="AY50" i="20"/>
  <c r="AR50" i="20"/>
  <c r="AR38" i="20"/>
  <c r="AY34" i="20"/>
  <c r="AR34" i="20"/>
  <c r="AR22" i="20"/>
  <c r="AR158" i="20"/>
  <c r="AR140" i="20"/>
  <c r="AY140" i="20"/>
  <c r="AR124" i="20"/>
  <c r="AY124" i="20"/>
  <c r="AR108" i="20"/>
  <c r="AY108" i="20"/>
  <c r="AY84" i="20"/>
  <c r="AR84" i="20"/>
  <c r="AY164" i="20"/>
  <c r="AR164" i="20"/>
  <c r="AY76" i="20"/>
  <c r="AY60" i="20"/>
  <c r="AY44" i="20"/>
  <c r="AY28" i="20"/>
  <c r="AR68" i="20"/>
  <c r="AR52" i="20"/>
  <c r="AR36" i="20"/>
  <c r="BB74" i="20"/>
  <c r="BA72" i="20"/>
  <c r="BB58" i="20"/>
  <c r="BA56" i="20"/>
  <c r="BB42" i="20"/>
  <c r="BA40" i="20"/>
  <c r="BB26" i="20"/>
  <c r="BA24" i="20"/>
  <c r="K1" i="14"/>
  <c r="E58" i="3"/>
  <c r="E56" i="3"/>
  <c r="E54" i="3"/>
  <c r="AM28" i="20" l="1"/>
  <c r="AK28" i="20" s="1"/>
  <c r="AX192" i="20"/>
  <c r="AX58" i="20"/>
  <c r="AX46" i="20"/>
  <c r="AM200" i="20"/>
  <c r="AK200" i="20" s="1"/>
  <c r="AM202" i="20"/>
  <c r="AK202" i="20" s="1"/>
  <c r="AX212" i="20"/>
  <c r="AX186" i="20"/>
  <c r="AM204" i="20"/>
  <c r="AK204" i="20" s="1"/>
  <c r="AX42" i="20"/>
  <c r="AX44" i="20"/>
  <c r="AX74" i="20"/>
  <c r="AX142" i="20"/>
  <c r="AM142" i="20"/>
  <c r="AK142" i="20" s="1"/>
  <c r="AM30" i="20"/>
  <c r="AK30" i="20" s="1"/>
  <c r="A28" i="20"/>
  <c r="A27" i="20"/>
  <c r="AX26" i="20"/>
  <c r="AX150" i="20"/>
  <c r="AM150" i="20"/>
  <c r="AK150" i="20" s="1"/>
  <c r="AX92" i="20"/>
  <c r="AM92" i="20"/>
  <c r="AK92" i="20" s="1"/>
  <c r="AX148" i="20"/>
  <c r="AM148" i="20"/>
  <c r="AK148" i="20" s="1"/>
  <c r="AX118" i="20"/>
  <c r="AM118" i="20"/>
  <c r="AK118" i="20" s="1"/>
  <c r="AM170" i="20"/>
  <c r="AK170" i="20" s="1"/>
  <c r="AX170" i="20"/>
  <c r="AM56" i="20"/>
  <c r="AK56" i="20" s="1"/>
  <c r="AX56" i="20"/>
  <c r="AM68" i="20"/>
  <c r="AK68" i="20" s="1"/>
  <c r="AX68" i="20"/>
  <c r="AM54" i="20"/>
  <c r="AK54" i="20" s="1"/>
  <c r="AX54" i="20"/>
  <c r="AX152" i="20"/>
  <c r="AM152" i="20"/>
  <c r="AK152" i="20" s="1"/>
  <c r="AM106" i="20"/>
  <c r="AK106" i="20" s="1"/>
  <c r="AX106" i="20"/>
  <c r="AM182" i="20"/>
  <c r="AK182" i="20" s="1"/>
  <c r="AX182" i="20"/>
  <c r="AM72" i="20"/>
  <c r="AK72" i="20" s="1"/>
  <c r="AX72" i="20"/>
  <c r="AM174" i="20"/>
  <c r="AK174" i="20" s="1"/>
  <c r="AX174" i="20"/>
  <c r="AX166" i="20"/>
  <c r="AM166" i="20"/>
  <c r="AK166" i="20" s="1"/>
  <c r="AM132" i="20"/>
  <c r="AK132" i="20" s="1"/>
  <c r="AX132" i="20"/>
  <c r="AM178" i="20"/>
  <c r="AK178" i="20" s="1"/>
  <c r="AX178" i="20"/>
  <c r="AM176" i="20"/>
  <c r="AK176" i="20" s="1"/>
  <c r="AX176" i="20"/>
  <c r="AM190" i="20"/>
  <c r="AK190" i="20" s="1"/>
  <c r="AX190" i="20"/>
  <c r="AM50" i="20"/>
  <c r="AK50" i="20" s="1"/>
  <c r="AX50" i="20"/>
  <c r="AM138" i="20"/>
  <c r="AK138" i="20" s="1"/>
  <c r="AX138" i="20"/>
  <c r="AM52" i="20"/>
  <c r="AK52" i="20" s="1"/>
  <c r="AX52" i="20"/>
  <c r="AM22" i="20"/>
  <c r="AK22" i="20" s="1"/>
  <c r="AX22" i="20"/>
  <c r="AM120" i="20"/>
  <c r="AK120" i="20" s="1"/>
  <c r="AX120" i="20"/>
  <c r="AM98" i="20"/>
  <c r="AK98" i="20" s="1"/>
  <c r="AX98" i="20"/>
  <c r="AM180" i="20"/>
  <c r="AK180" i="20" s="1"/>
  <c r="AX180" i="20"/>
  <c r="AM36" i="20"/>
  <c r="AK36" i="20" s="1"/>
  <c r="AX36" i="20"/>
  <c r="AX86" i="20"/>
  <c r="AM86" i="20"/>
  <c r="AK86" i="20" s="1"/>
  <c r="AM100" i="20"/>
  <c r="AK100" i="20" s="1"/>
  <c r="AX100" i="20"/>
  <c r="AM206" i="20"/>
  <c r="AK206" i="20" s="1"/>
  <c r="AX206" i="20"/>
  <c r="AM82" i="20"/>
  <c r="AK82" i="20" s="1"/>
  <c r="AX82" i="20"/>
  <c r="AM34" i="20"/>
  <c r="AK34" i="20" s="1"/>
  <c r="AX34" i="20"/>
  <c r="AM70" i="20"/>
  <c r="AK70" i="20" s="1"/>
  <c r="AX70" i="20"/>
  <c r="AM216" i="20"/>
  <c r="AK216" i="20" s="1"/>
  <c r="AX216" i="20"/>
  <c r="AM122" i="20"/>
  <c r="AK122" i="20" s="1"/>
  <c r="AX122" i="20"/>
  <c r="AM114" i="20"/>
  <c r="AK114" i="20" s="1"/>
  <c r="AX114" i="20"/>
  <c r="AX140" i="20"/>
  <c r="AM140" i="20"/>
  <c r="AK140" i="20" s="1"/>
  <c r="AX102" i="20"/>
  <c r="AM102" i="20"/>
  <c r="AK102" i="20" s="1"/>
  <c r="AM84" i="20"/>
  <c r="AK84" i="20" s="1"/>
  <c r="AX84" i="20"/>
  <c r="AM104" i="20"/>
  <c r="AK104" i="20" s="1"/>
  <c r="AX104" i="20"/>
  <c r="AM210" i="20"/>
  <c r="AK210" i="20" s="1"/>
  <c r="AX210" i="20"/>
  <c r="AX156" i="20"/>
  <c r="AM156" i="20"/>
  <c r="AK156" i="20" s="1"/>
  <c r="AX108" i="20"/>
  <c r="AM108" i="20"/>
  <c r="AK108" i="20" s="1"/>
  <c r="AM88" i="20"/>
  <c r="AK88" i="20" s="1"/>
  <c r="AX88" i="20"/>
  <c r="AM130" i="20"/>
  <c r="AK130" i="20" s="1"/>
  <c r="AX130" i="20"/>
  <c r="AM194" i="20"/>
  <c r="AK194" i="20" s="1"/>
  <c r="AX194" i="20"/>
  <c r="AM40" i="20"/>
  <c r="AK40" i="20" s="1"/>
  <c r="AX40" i="20"/>
  <c r="AX158" i="20"/>
  <c r="AM158" i="20"/>
  <c r="AK158" i="20" s="1"/>
  <c r="AX134" i="20"/>
  <c r="AM134" i="20"/>
  <c r="AK134" i="20" s="1"/>
  <c r="AM116" i="20"/>
  <c r="AK116" i="20" s="1"/>
  <c r="AX116" i="20"/>
  <c r="AM66" i="20"/>
  <c r="AK66" i="20" s="1"/>
  <c r="AX66" i="20"/>
  <c r="AX124" i="20"/>
  <c r="AM124" i="20"/>
  <c r="AK124" i="20" s="1"/>
  <c r="AX164" i="20"/>
  <c r="AM164" i="20"/>
  <c r="AK164" i="20" s="1"/>
  <c r="AM38" i="20"/>
  <c r="AK38" i="20" s="1"/>
  <c r="AX38" i="20"/>
  <c r="AM90" i="20"/>
  <c r="AK90" i="20" s="1"/>
  <c r="AX90" i="20"/>
  <c r="AM136" i="20"/>
  <c r="AK136" i="20" s="1"/>
  <c r="AX136" i="20"/>
  <c r="AM144" i="20"/>
  <c r="AK144" i="20" s="1"/>
  <c r="AX144" i="20"/>
  <c r="AM24" i="20"/>
  <c r="AK24" i="20" s="1"/>
  <c r="AX24" i="20"/>
  <c r="AM162" i="20"/>
  <c r="AK162" i="20" s="1"/>
  <c r="AX162" i="20"/>
  <c r="A6" i="23"/>
  <c r="A4" i="23"/>
  <c r="A6" i="22"/>
  <c r="A4" i="22"/>
  <c r="A6" i="21"/>
  <c r="B48" i="21"/>
  <c r="A4" i="21"/>
  <c r="S58" i="23"/>
  <c r="S57" i="23"/>
  <c r="S56" i="23"/>
  <c r="S55" i="23"/>
  <c r="S54" i="23"/>
  <c r="S53" i="23"/>
  <c r="S52" i="23"/>
  <c r="S51" i="23"/>
  <c r="S44" i="23"/>
  <c r="S43" i="23"/>
  <c r="S42" i="23"/>
  <c r="S41" i="23"/>
  <c r="S40" i="23"/>
  <c r="S39" i="23"/>
  <c r="S38" i="23"/>
  <c r="S37" i="23"/>
  <c r="S36" i="23"/>
  <c r="S35" i="23"/>
  <c r="S34" i="23"/>
  <c r="S33" i="23"/>
  <c r="S32" i="23"/>
  <c r="S31" i="23"/>
  <c r="S30" i="23"/>
  <c r="S29" i="23"/>
  <c r="S28" i="23"/>
  <c r="S27" i="23"/>
  <c r="S26" i="23"/>
  <c r="S25" i="23"/>
  <c r="S24" i="23"/>
  <c r="S23" i="23"/>
  <c r="S22" i="23"/>
  <c r="S21" i="23"/>
  <c r="S20" i="23"/>
  <c r="S19" i="23"/>
  <c r="S18" i="23"/>
  <c r="S17" i="23"/>
  <c r="S16" i="23"/>
  <c r="S15" i="23"/>
  <c r="S14" i="23"/>
  <c r="S13" i="23"/>
  <c r="S12" i="23"/>
  <c r="S11" i="23"/>
  <c r="S10" i="23"/>
  <c r="S9" i="23"/>
  <c r="S8" i="23"/>
  <c r="A1" i="23"/>
  <c r="R48" i="22"/>
  <c r="R47" i="22"/>
  <c r="D47" i="22"/>
  <c r="R46" i="22"/>
  <c r="R45" i="22"/>
  <c r="R44" i="22"/>
  <c r="R43" i="22"/>
  <c r="R42" i="22"/>
  <c r="R41" i="22"/>
  <c r="R40" i="22"/>
  <c r="R39" i="22"/>
  <c r="R38" i="22"/>
  <c r="R37" i="22"/>
  <c r="R36" i="22"/>
  <c r="R35" i="22"/>
  <c r="R34" i="22"/>
  <c r="R33" i="22"/>
  <c r="R32" i="22"/>
  <c r="R31" i="22"/>
  <c r="R30" i="22"/>
  <c r="R29" i="22"/>
  <c r="R28" i="22"/>
  <c r="R27" i="22"/>
  <c r="R26" i="22"/>
  <c r="R25" i="22"/>
  <c r="R24" i="22"/>
  <c r="R23" i="22"/>
  <c r="R22" i="22"/>
  <c r="R21" i="22"/>
  <c r="R20" i="22"/>
  <c r="R19" i="22"/>
  <c r="R18" i="22"/>
  <c r="R17" i="22"/>
  <c r="R16" i="22"/>
  <c r="R15" i="22"/>
  <c r="R14" i="22"/>
  <c r="R13" i="22"/>
  <c r="R12" i="22"/>
  <c r="R11" i="22"/>
  <c r="R10" i="22"/>
  <c r="R9" i="22"/>
  <c r="R8" i="22"/>
  <c r="A1" i="22"/>
  <c r="B62" i="21"/>
  <c r="E51" i="5"/>
  <c r="L37" i="5"/>
  <c r="L30" i="5"/>
  <c r="A30" i="20" l="1"/>
  <c r="A29" i="20"/>
  <c r="AV20" i="20"/>
  <c r="AU20" i="20"/>
  <c r="AT20" i="20"/>
  <c r="AS20" i="20"/>
  <c r="AW20" i="20"/>
  <c r="BD20" i="20" s="1"/>
  <c r="AO20" i="20" s="1"/>
  <c r="AS17" i="20"/>
  <c r="AT17" i="20"/>
  <c r="AU17" i="20"/>
  <c r="AV17" i="20"/>
  <c r="AW17" i="20"/>
  <c r="AR17" i="20"/>
  <c r="J1" i="14"/>
  <c r="F1" i="14"/>
  <c r="G1" i="14"/>
  <c r="H1" i="14"/>
  <c r="I1" i="14"/>
  <c r="E1" i="14"/>
  <c r="D1" i="14"/>
  <c r="C1" i="14"/>
  <c r="A31" i="20" l="1"/>
  <c r="A32" i="20"/>
  <c r="AR20" i="20"/>
  <c r="BC20" i="20"/>
  <c r="AY20" i="20"/>
  <c r="AZ20" i="20"/>
  <c r="BB20" i="20"/>
  <c r="BA20" i="20"/>
  <c r="AY17" i="20"/>
  <c r="AZ17" i="20"/>
  <c r="BA17" i="20"/>
  <c r="BB17" i="20"/>
  <c r="BC17" i="20"/>
  <c r="AX17" i="20"/>
  <c r="F10" i="20"/>
  <c r="F9" i="20"/>
  <c r="AQ9" i="20" l="1"/>
  <c r="O9" i="20"/>
  <c r="AQ10" i="20"/>
  <c r="O10" i="20"/>
  <c r="A33" i="20"/>
  <c r="A34" i="20"/>
  <c r="AX20" i="20"/>
  <c r="AM20" i="20"/>
  <c r="B20" i="14"/>
  <c r="B21" i="14"/>
  <c r="AK20" i="20" l="1"/>
  <c r="AM9" i="20"/>
  <c r="A36" i="20"/>
  <c r="A35" i="20"/>
  <c r="F11" i="20"/>
  <c r="AQ11" i="20" s="1"/>
  <c r="F12" i="20"/>
  <c r="F8" i="20"/>
  <c r="A3" i="20"/>
  <c r="AQ82" i="20" l="1"/>
  <c r="AQ22" i="20"/>
  <c r="AQ38" i="20"/>
  <c r="AQ54" i="20"/>
  <c r="AQ70" i="20"/>
  <c r="AQ86" i="20"/>
  <c r="AQ102" i="20"/>
  <c r="AQ118" i="20"/>
  <c r="AQ134" i="20"/>
  <c r="AQ150" i="20"/>
  <c r="AQ166" i="20"/>
  <c r="AQ182" i="20"/>
  <c r="AQ198" i="20"/>
  <c r="AQ214" i="20"/>
  <c r="AQ24" i="20"/>
  <c r="AQ120" i="20"/>
  <c r="AQ152" i="20"/>
  <c r="AQ26" i="20"/>
  <c r="AQ42" i="20"/>
  <c r="AQ58" i="20"/>
  <c r="AQ74" i="20"/>
  <c r="AQ90" i="20"/>
  <c r="AQ106" i="20"/>
  <c r="AQ122" i="20"/>
  <c r="AQ138" i="20"/>
  <c r="AQ154" i="20"/>
  <c r="AQ170" i="20"/>
  <c r="AQ186" i="20"/>
  <c r="AQ202" i="20"/>
  <c r="AQ218" i="20"/>
  <c r="AQ20" i="20"/>
  <c r="AQ30" i="20"/>
  <c r="AQ46" i="20"/>
  <c r="AQ78" i="20"/>
  <c r="AQ110" i="20"/>
  <c r="AQ142" i="20"/>
  <c r="AQ158" i="20"/>
  <c r="AQ190" i="20"/>
  <c r="AQ66" i="20"/>
  <c r="AQ98" i="20"/>
  <c r="AQ146" i="20"/>
  <c r="AQ210" i="20"/>
  <c r="AQ132" i="20"/>
  <c r="AQ164" i="20"/>
  <c r="AQ212" i="20"/>
  <c r="AQ40" i="20"/>
  <c r="AQ88" i="20"/>
  <c r="AQ136" i="20"/>
  <c r="AQ184" i="20"/>
  <c r="AQ28" i="20"/>
  <c r="AQ44" i="20"/>
  <c r="AQ60" i="20"/>
  <c r="AQ76" i="20"/>
  <c r="AQ92" i="20"/>
  <c r="AQ108" i="20"/>
  <c r="AQ124" i="20"/>
  <c r="AQ140" i="20"/>
  <c r="AQ156" i="20"/>
  <c r="AQ172" i="20"/>
  <c r="AQ188" i="20"/>
  <c r="AQ204" i="20"/>
  <c r="AQ62" i="20"/>
  <c r="AQ94" i="20"/>
  <c r="AQ126" i="20"/>
  <c r="AQ174" i="20"/>
  <c r="AQ206" i="20"/>
  <c r="AQ130" i="20"/>
  <c r="AQ178" i="20"/>
  <c r="AQ194" i="20"/>
  <c r="AQ36" i="20"/>
  <c r="AQ68" i="20"/>
  <c r="AQ100" i="20"/>
  <c r="AQ180" i="20"/>
  <c r="AQ196" i="20"/>
  <c r="AQ56" i="20"/>
  <c r="AQ72" i="20"/>
  <c r="AQ104" i="20"/>
  <c r="AQ168" i="20"/>
  <c r="AQ216" i="20"/>
  <c r="AQ32" i="20"/>
  <c r="AQ48" i="20"/>
  <c r="AQ64" i="20"/>
  <c r="AQ80" i="20"/>
  <c r="AQ96" i="20"/>
  <c r="AQ112" i="20"/>
  <c r="AQ128" i="20"/>
  <c r="AQ144" i="20"/>
  <c r="AQ160" i="20"/>
  <c r="AQ176" i="20"/>
  <c r="AQ192" i="20"/>
  <c r="AQ208" i="20"/>
  <c r="AQ34" i="20"/>
  <c r="AQ50" i="20"/>
  <c r="AQ114" i="20"/>
  <c r="AQ162" i="20"/>
  <c r="AQ52" i="20"/>
  <c r="AQ84" i="20"/>
  <c r="AQ116" i="20"/>
  <c r="AQ148" i="20"/>
  <c r="AQ200" i="20"/>
  <c r="AK8" i="20"/>
  <c r="BD8" i="20" s="1"/>
  <c r="AK9" i="20"/>
  <c r="BD9" i="20" s="1"/>
  <c r="AK10" i="20"/>
  <c r="J21" i="14" s="1"/>
  <c r="AK12" i="20"/>
  <c r="BD12" i="20" s="1"/>
  <c r="AK11" i="20"/>
  <c r="BD11" i="20" s="1"/>
  <c r="B14" i="20"/>
  <c r="O8" i="20"/>
  <c r="A37" i="20"/>
  <c r="A38" i="20"/>
  <c r="C20" i="14"/>
  <c r="C21" i="14"/>
  <c r="AM8" i="20"/>
  <c r="AQ8" i="20"/>
  <c r="B19" i="14"/>
  <c r="B22" i="14"/>
  <c r="AM12" i="20"/>
  <c r="B23" i="14"/>
  <c r="AM10" i="20"/>
  <c r="O12" i="20"/>
  <c r="O11" i="20"/>
  <c r="AM11" i="20"/>
  <c r="AT12" i="20" l="1"/>
  <c r="AA12" i="20" s="1"/>
  <c r="AX11" i="20"/>
  <c r="AS11" i="20"/>
  <c r="Y11" i="20" s="1"/>
  <c r="AY12" i="20"/>
  <c r="AU12" i="20"/>
  <c r="AC12" i="20" s="1"/>
  <c r="AW12" i="20"/>
  <c r="AG12" i="20" s="1"/>
  <c r="AS12" i="20"/>
  <c r="Y12" i="20" s="1"/>
  <c r="BC11" i="20"/>
  <c r="AY11" i="20"/>
  <c r="AV11" i="20"/>
  <c r="AE11" i="20" s="1"/>
  <c r="BC12" i="20"/>
  <c r="AZ11" i="20"/>
  <c r="BA12" i="20"/>
  <c r="AZ12" i="20"/>
  <c r="AR11" i="20"/>
  <c r="W11" i="20" s="1"/>
  <c r="BB12" i="20"/>
  <c r="AW11" i="20"/>
  <c r="AG11" i="20" s="1"/>
  <c r="AX12" i="20"/>
  <c r="AU11" i="20"/>
  <c r="AC11" i="20" s="1"/>
  <c r="AR12" i="20"/>
  <c r="W12" i="20" s="1"/>
  <c r="AT10" i="20"/>
  <c r="AA10" i="20" s="1"/>
  <c r="AS10" i="20"/>
  <c r="Y10" i="20" s="1"/>
  <c r="AR9" i="20"/>
  <c r="W9" i="20" s="1"/>
  <c r="AS9" i="20"/>
  <c r="Y9" i="20" s="1"/>
  <c r="AR10" i="20"/>
  <c r="W10" i="20" s="1"/>
  <c r="AV9" i="20"/>
  <c r="AE9" i="20" s="1"/>
  <c r="AT9" i="20"/>
  <c r="AA9" i="20" s="1"/>
  <c r="AW9" i="20"/>
  <c r="AG9" i="20" s="1"/>
  <c r="AX9" i="20"/>
  <c r="AX10" i="20"/>
  <c r="BB10" i="20"/>
  <c r="BC9" i="20"/>
  <c r="BA9" i="20"/>
  <c r="AY10" i="20"/>
  <c r="BB9" i="20"/>
  <c r="BC10" i="20"/>
  <c r="AU10" i="20"/>
  <c r="AC10" i="20" s="1"/>
  <c r="AZ9" i="20"/>
  <c r="BA10" i="20"/>
  <c r="AV10" i="20"/>
  <c r="AE10" i="20" s="1"/>
  <c r="AW10" i="20"/>
  <c r="AG10" i="20" s="1"/>
  <c r="AU9" i="20"/>
  <c r="AC9" i="20" s="1"/>
  <c r="AY9" i="20"/>
  <c r="E20" i="14" s="1"/>
  <c r="AZ10" i="20"/>
  <c r="AT11" i="20"/>
  <c r="AA11" i="20" s="1"/>
  <c r="AV12" i="20"/>
  <c r="AE12" i="20" s="1"/>
  <c r="BB11" i="20"/>
  <c r="H22" i="14" s="1"/>
  <c r="BA11" i="20"/>
  <c r="G22" i="14" s="1"/>
  <c r="J20" i="14"/>
  <c r="BD10" i="20"/>
  <c r="BD7" i="20" s="1"/>
  <c r="A40" i="20"/>
  <c r="A39" i="20"/>
  <c r="AS8" i="20"/>
  <c r="Y8" i="20" s="1"/>
  <c r="AW8" i="20"/>
  <c r="AG8" i="20" s="1"/>
  <c r="AV8" i="20"/>
  <c r="AE8" i="20" s="1"/>
  <c r="AT8" i="20"/>
  <c r="AA8" i="20" s="1"/>
  <c r="AU8" i="20"/>
  <c r="BA8" i="20"/>
  <c r="AZ8" i="20"/>
  <c r="AY8" i="20"/>
  <c r="BC8" i="20"/>
  <c r="AR8" i="20"/>
  <c r="W8" i="20" s="1"/>
  <c r="BB8" i="20"/>
  <c r="AX8" i="20"/>
  <c r="J22" i="14"/>
  <c r="C22" i="14"/>
  <c r="J19" i="14"/>
  <c r="C19" i="14"/>
  <c r="J23" i="14"/>
  <c r="I23" i="14"/>
  <c r="C23" i="14"/>
  <c r="E23" i="14"/>
  <c r="AM7" i="20"/>
  <c r="AK7" i="20"/>
  <c r="O7" i="20"/>
  <c r="F21" i="14" l="1"/>
  <c r="F23" i="14"/>
  <c r="I21" i="14"/>
  <c r="E21" i="14"/>
  <c r="D23" i="14"/>
  <c r="G20" i="14"/>
  <c r="E22" i="14"/>
  <c r="G23" i="14"/>
  <c r="I20" i="14"/>
  <c r="H23" i="14"/>
  <c r="I22" i="14"/>
  <c r="G21" i="14"/>
  <c r="H21" i="14"/>
  <c r="F20" i="14"/>
  <c r="D21" i="14"/>
  <c r="D20" i="14"/>
  <c r="F22" i="14"/>
  <c r="H20" i="14"/>
  <c r="D22" i="14"/>
  <c r="AU7" i="20"/>
  <c r="AC7" i="20" s="1"/>
  <c r="AZ7" i="20"/>
  <c r="AX7" i="20"/>
  <c r="A42" i="20"/>
  <c r="A41" i="20"/>
  <c r="H19" i="14"/>
  <c r="I19" i="14"/>
  <c r="G19" i="14"/>
  <c r="E19" i="14"/>
  <c r="BE11" i="20"/>
  <c r="K22" i="14" s="1"/>
  <c r="BE9" i="20"/>
  <c r="K20" i="14" s="1"/>
  <c r="BE12" i="20"/>
  <c r="K23" i="14" s="1"/>
  <c r="BE8" i="20"/>
  <c r="BE10" i="20"/>
  <c r="K21" i="14" s="1"/>
  <c r="BB7" i="20"/>
  <c r="D19" i="14"/>
  <c r="BA7" i="20"/>
  <c r="AS7" i="20"/>
  <c r="Y7" i="20" s="1"/>
  <c r="F19" i="14"/>
  <c r="BC7" i="20"/>
  <c r="AW7" i="20"/>
  <c r="AG7" i="20" s="1"/>
  <c r="A4" i="2"/>
  <c r="AY7" i="20"/>
  <c r="AR7" i="20"/>
  <c r="W7" i="20" s="1"/>
  <c r="AC8" i="20"/>
  <c r="AT7" i="20"/>
  <c r="AA7" i="20" s="1"/>
  <c r="AV7" i="20"/>
  <c r="AE7" i="20" s="1"/>
  <c r="C25" i="14"/>
  <c r="J25" i="14"/>
  <c r="A3" i="14"/>
  <c r="E25" i="14" l="1"/>
  <c r="G25" i="14"/>
  <c r="F25" i="14"/>
  <c r="I25" i="14"/>
  <c r="D25" i="14"/>
  <c r="H25" i="14"/>
  <c r="A44" i="20"/>
  <c r="A43" i="20"/>
  <c r="BE7" i="20"/>
  <c r="K19" i="14"/>
  <c r="K25" i="14" s="1"/>
  <c r="A2" i="10"/>
  <c r="A2" i="9"/>
  <c r="A2" i="7"/>
  <c r="A2" i="5"/>
  <c r="A45" i="20" l="1"/>
  <c r="A46" i="20"/>
  <c r="A42" i="14"/>
  <c r="A47" i="20" l="1"/>
  <c r="A48" i="20"/>
  <c r="A43" i="14"/>
  <c r="A67" i="3"/>
  <c r="A66" i="3"/>
  <c r="E17" i="3"/>
  <c r="A5" i="23" l="1"/>
  <c r="A50" i="20"/>
  <c r="A49" i="20"/>
  <c r="AN2" i="20"/>
  <c r="Q1" i="23"/>
  <c r="Q1" i="21"/>
  <c r="Q1" i="22"/>
  <c r="Q2" i="22"/>
  <c r="Q2" i="21"/>
  <c r="Q2" i="23"/>
  <c r="A5" i="21"/>
  <c r="A5" i="22"/>
  <c r="AN3" i="20"/>
  <c r="A60" i="9"/>
  <c r="A63" i="10"/>
  <c r="A63" i="7"/>
  <c r="A75" i="5"/>
  <c r="A64" i="10"/>
  <c r="A61" i="9"/>
  <c r="A64" i="7"/>
  <c r="A76" i="5"/>
  <c r="A52" i="20" l="1"/>
  <c r="A51" i="20"/>
  <c r="A53" i="20" l="1"/>
  <c r="A54" i="20"/>
  <c r="A55" i="20" l="1"/>
  <c r="A56" i="20"/>
  <c r="A57" i="20" l="1"/>
  <c r="A58" i="20"/>
  <c r="A60" i="20" l="1"/>
  <c r="A59" i="20"/>
  <c r="A61" i="20" l="1"/>
  <c r="A62" i="20"/>
  <c r="A64" i="20" l="1"/>
  <c r="A63" i="20"/>
  <c r="A65" i="20" l="1"/>
  <c r="A66" i="20"/>
  <c r="A68" i="20" l="1"/>
  <c r="A67" i="20"/>
  <c r="A69" i="20" l="1"/>
  <c r="A70" i="20"/>
  <c r="A72" i="20" l="1"/>
  <c r="A71" i="20"/>
  <c r="A73" i="20" l="1"/>
  <c r="A74" i="20"/>
  <c r="A76" i="20" l="1"/>
  <c r="A75" i="20"/>
  <c r="A77" i="20" l="1"/>
  <c r="A78" i="20"/>
  <c r="A80" i="20" l="1"/>
  <c r="A79" i="20"/>
  <c r="A81" i="20" l="1"/>
  <c r="A82" i="20"/>
  <c r="A84" i="20" l="1"/>
  <c r="A83" i="20"/>
  <c r="A85" i="20" l="1"/>
  <c r="A86" i="20"/>
  <c r="A87" i="20" l="1"/>
  <c r="A88" i="20"/>
  <c r="A90" i="20" l="1"/>
  <c r="A89" i="20"/>
  <c r="A92" i="20" l="1"/>
  <c r="A91" i="20"/>
  <c r="A93" i="20" l="1"/>
  <c r="A94" i="20"/>
  <c r="A95" i="20" l="1"/>
  <c r="A96" i="20"/>
  <c r="A98" i="20" l="1"/>
  <c r="A97" i="20"/>
  <c r="A100" i="20" l="1"/>
  <c r="A99" i="20"/>
  <c r="A101" i="20" l="1"/>
  <c r="A102" i="20"/>
  <c r="A104" i="20" l="1"/>
  <c r="A103" i="20"/>
  <c r="A106" i="20" l="1"/>
  <c r="A105" i="20"/>
  <c r="A108" i="20" l="1"/>
  <c r="A107" i="20"/>
  <c r="A109" i="20" l="1"/>
  <c r="A110" i="20"/>
  <c r="A111" i="20" l="1"/>
  <c r="A112" i="20"/>
  <c r="A113" i="20" l="1"/>
  <c r="A114" i="20"/>
  <c r="A116" i="20" l="1"/>
  <c r="A115" i="20"/>
  <c r="A117" i="20" l="1"/>
  <c r="A118" i="20"/>
  <c r="A120" i="20" l="1"/>
  <c r="A119" i="20"/>
  <c r="A122" i="20" l="1"/>
  <c r="A121" i="20"/>
  <c r="A124" i="20" l="1"/>
  <c r="A123" i="20"/>
  <c r="A126" i="20" l="1"/>
  <c r="A125" i="20"/>
  <c r="A127" i="20" l="1"/>
  <c r="A128" i="20"/>
  <c r="A129" i="20" l="1"/>
  <c r="A130" i="20"/>
  <c r="A132" i="20" l="1"/>
  <c r="A131" i="20"/>
  <c r="A133" i="20" l="1"/>
  <c r="A134" i="20"/>
  <c r="A136" i="20" l="1"/>
  <c r="A135" i="20"/>
  <c r="A137" i="20" l="1"/>
  <c r="A138" i="20"/>
  <c r="A140" i="20" l="1"/>
  <c r="A139" i="20"/>
  <c r="A141" i="20" l="1"/>
  <c r="A142" i="20"/>
  <c r="A144" i="20" l="1"/>
  <c r="A143" i="20"/>
  <c r="A145" i="20" l="1"/>
  <c r="A146" i="20"/>
  <c r="A148" i="20" l="1"/>
  <c r="A147" i="20"/>
  <c r="A150" i="20" l="1"/>
  <c r="A149" i="20"/>
  <c r="A151" i="20" l="1"/>
  <c r="A152" i="20"/>
  <c r="A154" i="20" l="1"/>
  <c r="A153" i="20"/>
  <c r="A156" i="20" l="1"/>
  <c r="A155" i="20"/>
  <c r="A158" i="20" l="1"/>
  <c r="A157" i="20"/>
  <c r="A160" i="20" l="1"/>
  <c r="A159" i="20"/>
  <c r="A162" i="20" l="1"/>
  <c r="A161" i="20"/>
  <c r="A164" i="20" l="1"/>
  <c r="A163" i="20"/>
  <c r="A166" i="20" l="1"/>
  <c r="A165" i="20"/>
  <c r="A167" i="20" l="1"/>
  <c r="A168" i="20"/>
  <c r="A169" i="20" l="1"/>
  <c r="A170" i="20"/>
  <c r="A172" i="20" l="1"/>
  <c r="A171" i="20"/>
  <c r="A174" i="20" l="1"/>
  <c r="A173" i="20"/>
  <c r="A175" i="20" l="1"/>
  <c r="A176" i="20"/>
  <c r="A177" i="20" l="1"/>
  <c r="A178" i="20"/>
  <c r="A180" i="20" l="1"/>
  <c r="A179" i="20"/>
  <c r="A182" i="20" l="1"/>
  <c r="A181" i="20"/>
  <c r="A184" i="20" l="1"/>
  <c r="A183" i="20"/>
  <c r="A186" i="20" l="1"/>
  <c r="A185" i="20"/>
  <c r="A188" i="20" l="1"/>
  <c r="A187" i="20"/>
  <c r="A190" i="20" l="1"/>
  <c r="A189" i="20"/>
  <c r="A191" i="20" l="1"/>
  <c r="A192" i="20"/>
  <c r="A194" i="20" l="1"/>
  <c r="A193" i="20"/>
  <c r="A196" i="20" l="1"/>
  <c r="A195" i="20"/>
  <c r="A198" i="20" l="1"/>
  <c r="A197" i="20"/>
  <c r="A199" i="20" l="1"/>
  <c r="A200" i="20"/>
  <c r="A201" i="20" l="1"/>
  <c r="A202" i="20"/>
  <c r="A204" i="20" l="1"/>
  <c r="A203" i="20"/>
  <c r="A206" i="20" l="1"/>
  <c r="A205" i="20"/>
  <c r="A207" i="20" l="1"/>
  <c r="A208" i="20"/>
  <c r="A210" i="20" l="1"/>
  <c r="A209" i="20"/>
  <c r="A212" i="20" l="1"/>
  <c r="A211" i="20"/>
  <c r="A214" i="20" l="1"/>
  <c r="A213" i="20"/>
  <c r="A216" i="20" l="1"/>
  <c r="A215" i="20"/>
  <c r="A218" i="20" l="1"/>
  <c r="A217" i="20"/>
  <c r="AQ5" i="20" s="1"/>
</calcChain>
</file>

<file path=xl/comments1.xml><?xml version="1.0" encoding="utf-8"?>
<comments xmlns="http://schemas.openxmlformats.org/spreadsheetml/2006/main">
  <authors>
    <author>We</author>
    <author>GfAW mbH</author>
  </authors>
  <commentList>
    <comment ref="E17" authorId="0" shapeId="0">
      <text>
        <r>
          <rPr>
            <sz val="9"/>
            <color indexed="81"/>
            <rFont val="Arial"/>
            <family val="2"/>
          </rPr>
          <t>Das voreingestellte (aktuelle) 
Datum kann überschrieben werden.</t>
        </r>
      </text>
    </comment>
    <comment ref="E18" authorId="1" shapeId="0">
      <text>
        <r>
          <rPr>
            <sz val="9"/>
            <color indexed="81"/>
            <rFont val="Arial"/>
            <family val="2"/>
          </rPr>
          <t>Eintrag nur bei Änderungsanträgen
und bei Überarbeitung des Antrages!</t>
        </r>
      </text>
    </comment>
  </commentList>
</comments>
</file>

<file path=xl/comments2.xml><?xml version="1.0" encoding="utf-8"?>
<comments xmlns="http://schemas.openxmlformats.org/spreadsheetml/2006/main">
  <authors>
    <author>Davina Krismann</author>
  </authors>
  <commentList>
    <comment ref="D59" authorId="0" shapeId="0">
      <text>
        <r>
          <rPr>
            <sz val="9"/>
            <color indexed="81"/>
            <rFont val="Arial"/>
            <family val="2"/>
          </rPr>
          <t>Der IBAN-Code für Deutschland
wird von links beginnend in 
fünf vierstelligen Blöcken und
einem zweistelligen Block 
geschrieben.</t>
        </r>
      </text>
    </comment>
  </commentList>
</comments>
</file>

<file path=xl/sharedStrings.xml><?xml version="1.0" encoding="utf-8"?>
<sst xmlns="http://schemas.openxmlformats.org/spreadsheetml/2006/main" count="890" uniqueCount="566">
  <si>
    <t>Änderungsdokumentation</t>
  </si>
  <si>
    <t>Antrag</t>
  </si>
  <si>
    <t>Version</t>
  </si>
  <si>
    <t>Datum</t>
  </si>
  <si>
    <t>Beschreibung der Änderung</t>
  </si>
  <si>
    <t>V 1.0</t>
  </si>
  <si>
    <t>Ersterstellung</t>
  </si>
  <si>
    <t>TLVwA</t>
  </si>
  <si>
    <t>Thüringer Landesverwaltungsamt</t>
  </si>
  <si>
    <t>Eingangsstempel</t>
  </si>
  <si>
    <t>- Abteilungsgruppe Arbeits- und Wirtschaftsförderung</t>
  </si>
  <si>
    <t>Weimarische Straße 45/46</t>
  </si>
  <si>
    <t>99099 Erfurt</t>
  </si>
  <si>
    <t>Erstantrag</t>
  </si>
  <si>
    <t>Überarbeitung</t>
  </si>
  <si>
    <t>Straße, Hausnummer</t>
  </si>
  <si>
    <t>¹</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</si>
  <si>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</si>
  <si>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</si>
  <si>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</si>
  <si>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Aktenzeichen</t>
  </si>
  <si>
    <t>Durch das TLVwA auszufüllen!</t>
  </si>
  <si>
    <t>Träger-Kennzeichen</t>
  </si>
  <si>
    <t>Anschrift¹</t>
  </si>
  <si>
    <t>E-Mail-Adresse</t>
  </si>
  <si>
    <t>Telefonnummer</t>
  </si>
  <si>
    <t>Fax-Nummer</t>
  </si>
  <si>
    <t>Steuerlicher Betriebssitz¹</t>
  </si>
  <si>
    <t xml:space="preserve"> </t>
  </si>
  <si>
    <t>Siehe Fußnote 1 Seite 1 dieses Antrages.</t>
  </si>
  <si>
    <t>Rechtsform¹</t>
  </si>
  <si>
    <t>sonstiges</t>
  </si>
  <si>
    <t>Bitte auswählen!</t>
  </si>
  <si>
    <t>ja</t>
  </si>
  <si>
    <t>nein</t>
  </si>
  <si>
    <t>Folgende Anlagen sind Bestandteil des Antrages und mit dem Antrag einzureichen:</t>
  </si>
  <si>
    <t xml:space="preserve">Bezeichnung
</t>
  </si>
  <si>
    <t>Durch den Antragsteller auszufüllen!</t>
  </si>
  <si>
    <t xml:space="preserve"> entfällt</t>
  </si>
  <si>
    <t xml:space="preserve"> liegt dem
 Antrag bei</t>
  </si>
  <si>
    <t xml:space="preserve"> bereits
 vorhanden</t>
  </si>
  <si>
    <t>Nr.</t>
  </si>
  <si>
    <t>der
Anlage</t>
  </si>
  <si>
    <t>Sonstiges</t>
  </si>
  <si>
    <r>
      <t xml:space="preserve">§ 264 Strafgesetzbuch und §§ 3- 5 Subventionsgesetz </t>
    </r>
    <r>
      <rPr>
        <i/>
        <sz val="8"/>
        <color rgb="FF0070C0"/>
        <rFont val="Arial"/>
        <family val="2"/>
      </rPr>
      <t>(nicht mit einreichen, verbleiben beim Antragsteller)</t>
    </r>
  </si>
  <si>
    <r>
      <t xml:space="preserve">Hinweisblatt "Transparenz" </t>
    </r>
    <r>
      <rPr>
        <i/>
        <sz val="8"/>
        <color rgb="FF0070C0"/>
        <rFont val="Arial"/>
        <family val="2"/>
      </rPr>
      <t>(nicht mit einreichen, verbleibt beim Antragsteller)</t>
    </r>
  </si>
  <si>
    <t>Der Antragsteller erklärt, dass</t>
  </si>
  <si>
    <t>1.1</t>
  </si>
  <si>
    <t>1.2</t>
  </si>
  <si>
    <t>1.3</t>
  </si>
  <si>
    <t>1.4</t>
  </si>
  <si>
    <t>1.5</t>
  </si>
  <si>
    <t>die Gesamtfinanzierung im beschriebenen Vorhaben bei Gewährung der beantragten Zuwendung gesichert ist.</t>
  </si>
  <si>
    <t>2.1</t>
  </si>
  <si>
    <t>2.2</t>
  </si>
  <si>
    <t>2.3</t>
  </si>
  <si>
    <t>2.4</t>
  </si>
  <si>
    <t>2.6</t>
  </si>
  <si>
    <t>2.7</t>
  </si>
  <si>
    <t>er die Hinweise über die Veröffentlichung von Förderdaten zur Kenntnis genommen hat.</t>
  </si>
  <si>
    <t>Sinne § 264 Strafgesetzbuch in Verbindung mit §§ 3-5 Subventionsgesetz vom 29.07.1976 (BGBl. S. 2037) und dem</t>
  </si>
  <si>
    <t>Thüringer Subventionsgesetz (Thür SubV) vom 16.12.1996 (GVBl. S. 319) sind und er sich wegen unrichtigen,</t>
  </si>
  <si>
    <t>unvollständigen oder unterlassenen Angaben wegen Subventionsbetruges strafbar machen kann.</t>
  </si>
  <si>
    <t>Subventionserheblich sind insbesondere alle Tatsachen auf die die Fußnoten dieses Antragsformulars hinweisen.</t>
  </si>
  <si>
    <t>ihm bekannt ist, dass die Angaben zur Antragsberechtigung und zum Verwendungszweck subventionserheblich im</t>
  </si>
  <si>
    <t>ihm die Auszüge zu § 264 StGB und die Auszüge zu §§ 3-5 Subventionsgesetz ausgehändigt wurden (Anlage dieser</t>
  </si>
  <si>
    <t>Antragsvorlage) und er diese zur Kenntnis genommen hat.</t>
  </si>
  <si>
    <t>die subventionserhebliche Tatsachen betreffen.</t>
  </si>
  <si>
    <t>ihm ferner bekannt ist, dass er verpflichtet ist, der Bewilligungsbehörde mitzuteilen, sobald sich Umstände ändern,</t>
  </si>
  <si>
    <t>rung und Abrechnung des beantragten Förderverfahrens gesichert erscheint. Die Angaben werden nicht an Dritte übermittelt.</t>
  </si>
  <si>
    <t>Die nachfolgenden Erklärungen sind unter anderem erforderlich, um prüfen zu können, ob eine ordnungsgemäße Durchfüh-</t>
  </si>
  <si>
    <t>die antragsgemäße Durchführung des Vorhabens gewährleistet ist, insbesondere dass er nicht überschuldet ist und</t>
  </si>
  <si>
    <t xml:space="preserve">über eine geordnete Buchführung und ausreichend qualifiziertes Personal verfügt. </t>
  </si>
  <si>
    <t>er sämtliche Förderungen, einschließlich institutioneller Förderungen, die er in Bezug auf das beantragte Vorhaben</t>
  </si>
  <si>
    <t>er an der Datenerhebung zur Erfolgskontrolle mitwirken und die angeforderten Angaben in der im Bewilligungs-</t>
  </si>
  <si>
    <t>bescheid festgelegten Form und Frist zur Verfügung stellen wird.</t>
  </si>
  <si>
    <t>* * * Status- und Funktionsbezeichnungen dieses Antrages gelten geschlechtsneutral. * * *</t>
  </si>
  <si>
    <t>Ort, Datum</t>
  </si>
  <si>
    <t>rechtsverbindliche Unterschrift des Antragstellers</t>
  </si>
  <si>
    <t>Bitte den Namen zusätzlich in Druckbuchstaben angeben!</t>
  </si>
  <si>
    <t>Hinweis zum Subventionsbetrug</t>
  </si>
  <si>
    <t>§ 264 StGB (Auszug)</t>
  </si>
  <si>
    <t>Subventionsbetrug</t>
  </si>
  <si>
    <t>(1)</t>
  </si>
  <si>
    <t>Mit Freiheitsstrafe bis zu fünf Jahren oder mit Geldstrafe wird bestraft, wer</t>
  </si>
  <si>
    <t>1.</t>
  </si>
  <si>
    <t>2.</t>
  </si>
  <si>
    <t>3.</t>
  </si>
  <si>
    <t>4.</t>
  </si>
  <si>
    <t>(2)</t>
  </si>
  <si>
    <t>aus grobem Eigennutz oder unter Verwendung nachgemachter oder verfälschter Belege für sich oder einen anderen</t>
  </si>
  <si>
    <t>eine nicht gerechtfertigte Subvention großen Ausmaßes erlangt,</t>
  </si>
  <si>
    <t>seine Befugnisse oder seine Stellung als Amtsträger oder Europäischer Amtsträger missbraucht oder</t>
  </si>
  <si>
    <t>(3)</t>
  </si>
  <si>
    <t>§ 263 Abs. 5 gilt entsprechend.</t>
  </si>
  <si>
    <t>(4)</t>
  </si>
  <si>
    <t>In den Fällen des Absatzes 1 Nummer 2 ist der Versuch strafbar.</t>
  </si>
  <si>
    <t>(5)</t>
  </si>
  <si>
    <t>(6)</t>
  </si>
  <si>
    <t>(7)</t>
  </si>
  <si>
    <t>(8)</t>
  </si>
  <si>
    <t>Subvention im Sinne dieser Vorschrift ist</t>
  </si>
  <si>
    <t>a)</t>
  </si>
  <si>
    <t>ohne marktmäßige Gegenleistung gewährt wird und</t>
  </si>
  <si>
    <t>b)</t>
  </si>
  <si>
    <t>der Förderung der Wirtschaft dienen soll,</t>
  </si>
  <si>
    <t>eine Leistung aus öffentlichen Mitteln nach dem Recht der Europäischen Union, die wenigstens zum Teil ohne</t>
  </si>
  <si>
    <t>marktmäßige Gegenleistung gewährt wird.</t>
  </si>
  <si>
    <t>Betrieb oder Unternehmen im Sinne des Satzes 1 Nr. 1 ist auch das öffentliche Unternehmen.</t>
  </si>
  <si>
    <t>(9)</t>
  </si>
  <si>
    <t>Subventionserheblich im Sinne des Absatzes 1 sind Tatsachen,</t>
  </si>
  <si>
    <t>§ 3 SubvG: Offenbarungspflicht bei der Inanspruchnahme von Subventionen</t>
  </si>
  <si>
    <t>§ 4 SubvG: Scheingeschäfte, Missbrauch von Gestaltungsmöglichkeiten</t>
  </si>
  <si>
    <t>§ 5 SubvG: Herausgabe von Subventionsvorteilen</t>
  </si>
  <si>
    <t>Besonders bestehende Verpflichtungen zur Herausgabe bleiben unberührt.</t>
  </si>
  <si>
    <t>einer für die Bewilligung einer Subvention zuständigen Behörde oder einer anderen in das Subventionsverfahren eingeschalteten</t>
  </si>
  <si>
    <t>Stelle oder Person (Subventionsgeber) über subventionserhebliche Tatsachen für sich oder einen anderen unrichtige oder</t>
  </si>
  <si>
    <t>unvollständige Angaben macht, die für ihn oder den anderen vorteilhaft sind,</t>
  </si>
  <si>
    <t>Hinblick auf eine Subvention beschränkt ist, entgegen der Verwendungsbeschränkung verwendet,</t>
  </si>
  <si>
    <t>einen Gegenstand oder eine Geldleistung, deren Verwendung durch Rechtsvorschriften oder durch den Subventionsgeber im</t>
  </si>
  <si>
    <t>den Subventionsgeber entgegen den Rechtsvorschriften über die Subventionsvergabe über subventionserhebliche Tatsachen in</t>
  </si>
  <si>
    <t>Unkenntnis lässt oder</t>
  </si>
  <si>
    <t>In besonders schweren Fällen ist die Strafe Freiheitsstrafe von sechs Monaten bis zu zehn Jahren. Ein besonders schwerer Fall liegt in der</t>
  </si>
  <si>
    <t>Regel vor, wenn der Täter</t>
  </si>
  <si>
    <t>Wer in den Fällen des Absatzes 1 Nr. 1 bis 3 leichtfertig handelt, wird mit Freiheitsstrafe bis zu drei Jahren oder mit Geldstrafe bestraft.</t>
  </si>
  <si>
    <t>Nach den Absätzen 1 und 5 wird nicht bestraft, wer freiwillig verhindert, dass auf Grund der Tat die Subvention gewährt wird. Wird die</t>
  </si>
  <si>
    <t>Subvention ohne Zutun des Täters nicht gewährt, so wird er straflos, wenn er sich freiwillig und ernsthaft bemüht, das Gewähren der</t>
  </si>
  <si>
    <t>Subvention zu verhindern.</t>
  </si>
  <si>
    <t>Neben einer Freiheitsstrafe von mindestens einem Jahr wegen einer Straftat nach den Absätzen 1 bis 3 kann das Gericht die Fähigkeit,</t>
  </si>
  <si>
    <t>auf die sich die Tat bezieht, können eingezogen werden; § 74a ist anzuwenden.</t>
  </si>
  <si>
    <t>öffentliche Ämter zu bekleiden, und die Fähigkeit, Rechte aus öffentlichen Wahlen zu erlangen, aberkennen (§ 45 Abs. 2). Gegenstände,</t>
  </si>
  <si>
    <t>eine Leistung aus öffentlichen Mitteln nach Bundes- oder Landesrecht an Betriebe oder Unternehmen, die wenigstens zum Teil</t>
  </si>
  <si>
    <t>die durch Gesetz oder auf Grund eines Gesetzes von dem Subventionsgeber als subventionserheblich bezeichnet sind oder</t>
  </si>
  <si>
    <t>berechtigung oder über subventionserhebliche Tatsachen gebraucht.</t>
  </si>
  <si>
    <t>in einem Subventionsverfahren eine durch unrichtige oder unvollständige Angaben erlangte Bescheinigung über eine Subventions-</t>
  </si>
  <si>
    <t>von denen die Bewilligung, Gewährung, Rückforderung, Weitergewährung oder das Belassen einer Subvention oder eines Subventions-</t>
  </si>
  <si>
    <t>vorteils gesetzlich oder nach dem Subventionsvertrag abhängig ist.</t>
  </si>
  <si>
    <t>Der Subventionsnehmer ist verpflichtet, dem Subventionsgeber unverzüglich alle Tatsachen mitzuteilen, die der Bewilligung, Gewährung,</t>
  </si>
  <si>
    <t>Wer einen Gegenstand oder eine Geldleistung, deren Verwendung durch Gesetz oder durch den Subventionsgeber im Hinblick auf eine</t>
  </si>
  <si>
    <t>Subvention beschränkt ist, entgegen der Verwendungsbeschränkung verwenden will, hat dies rechtzeitig vorher dem Subventionsgeber</t>
  </si>
  <si>
    <t>anzuzeigen.</t>
  </si>
  <si>
    <t>Weitergewährung, Inanspruchnahme oder dem Belassen der Subvention oder des Subventionsvorteils entgegenstehen oder für die Rück-</t>
  </si>
  <si>
    <t>forderung der Subvention oder des Subventionsvorteils erheblich sind. Besonders bestehende Pflichten zur Offenbarung bleiben unberührt.</t>
  </si>
  <si>
    <t>Scheingeschäfte und Scheinhandlungen sind für die Bewilligung, Gewährung, Rückforderung und Weitergewährung oder das Belassen einer</t>
  </si>
  <si>
    <t>Subvention oder eines Subventionsvorteils unerheblich. Wird durch ein Scheingeschäft oder eine Scheinhandlung ein anderer Sachverhalt</t>
  </si>
  <si>
    <t>verdeckt, so ist der verdeckte Sachverhalt für die Bewilligung, Gewährung, Rückforderung, Weitergewährung oder das Belassen der Subvention</t>
  </si>
  <si>
    <t>oder des Subventionsvorteils maßgebend.</t>
  </si>
  <si>
    <t>Die Bewilligung oder Gewährung einer Subvention oder eines Subventionsvorteils ist ausgeschlossen, wenn im Zusammenhang mit einer</t>
  </si>
  <si>
    <t>beantragten Subvention ein Rechtsgeschäft oder eine Handlung unter Missbrauch von Gestaltungsmöglichkeiten vorgenommen wird. Ein</t>
  </si>
  <si>
    <t>Subventionszweck widerspricht. Dies ist namentlich dann anzunehmen, wenn die förmlichen Voraussetzungen einer Subvention oder eines</t>
  </si>
  <si>
    <t>Subventionsvorteils in einer dem Subventionszweck widersprechenden Weise künstlich geschaffen werden.</t>
  </si>
  <si>
    <t xml:space="preserve">Missbrauch liegt vor, wenn jemand eine den gegebenen Tatsachen und Verhältnissen unangemessene Gestaltungsmöglichkeit benutzt, um </t>
  </si>
  <si>
    <t>eine Subvention oder einen Subventionsvorteil für sich oder einen anderen in Anspruch zu nehmen oder zu nutzen, obwohl dies dem</t>
  </si>
  <si>
    <t>Subvention beschränkt ist, entgegen der Verwendungsbeschränkung verwendet und dadurch einen Vorteil erlangt, hat diesen dem</t>
  </si>
  <si>
    <t>Subventionsgeber herauszugeben.</t>
  </si>
  <si>
    <t>Für den Umfang der Herausgabe gelten die Vorschriften des Bürgerlichen Gesetzbuches über die Herausgabe einer ungerechtfertigten</t>
  </si>
  <si>
    <t>Bereicherung entsprechend. Auf den Wegfall der Bereicherung kann sich der Herausgabepflichtige nicht berufen, soweit er die</t>
  </si>
  <si>
    <t>Verwendungsbeschränkung kannte oder infolge grober Fahrlässigkeit nicht kannte.</t>
  </si>
  <si>
    <t>die Mithilfe eines Amtsträgers oder Europäischen Amtsträgers ausnutzt, der seine Befugnisse oder seine Stellung missbraucht.</t>
  </si>
  <si>
    <t>- für Ihre Unterlagen -</t>
  </si>
  <si>
    <t>www.agrar-fischerei-zahlungen.de</t>
  </si>
  <si>
    <t>https://agriculture.ec.europa.eu/common-agricultural-policy/financing-cap/beneficiaries_en</t>
  </si>
  <si>
    <t>1. Allgemeine Erklärungen</t>
  </si>
  <si>
    <t>I. Antragsteller</t>
  </si>
  <si>
    <t>Website/Social-Media-Site</t>
  </si>
  <si>
    <r>
      <t xml:space="preserve">Personengesellschaft </t>
    </r>
    <r>
      <rPr>
        <i/>
        <sz val="8"/>
        <color rgb="FF0070C0"/>
        <rFont val="Arial"/>
        <family val="2"/>
      </rPr>
      <t>(Sofern zutreffend, ist der Gesellschaftvertrag/die Satzung dem Antrag beizufügen!)</t>
    </r>
  </si>
  <si>
    <r>
      <t xml:space="preserve">juristische Person </t>
    </r>
    <r>
      <rPr>
        <i/>
        <sz val="8"/>
        <color rgb="FF0070C0"/>
        <rFont val="Arial"/>
        <family val="2"/>
      </rPr>
      <t>(Sofern zutreffend, ist die Kopie des Registerauszugs dem Antrag beizufügen!)</t>
    </r>
  </si>
  <si>
    <t>er sich der Informationspflichten gegenüber der Öffentlichkeit gemäß VO (EU) 2022/129 Anhang III, speziell den</t>
  </si>
  <si>
    <t>Postleitzahl, Ort</t>
  </si>
  <si>
    <t xml:space="preserve"> wird
 nach-
 gereicht</t>
  </si>
  <si>
    <t>erforderlichen Informationen auf der Website über die Förderung aus dem ELER bewusst ist (Publizitätsvorschriften).</t>
  </si>
  <si>
    <t>Name des Kontoinhabers¹</t>
  </si>
  <si>
    <t>Name des Kreditinstituts, Ort¹</t>
  </si>
  <si>
    <t>IBAN¹</t>
  </si>
  <si>
    <t>BIC¹</t>
  </si>
  <si>
    <t>Sturm</t>
  </si>
  <si>
    <t>Starkfrost</t>
  </si>
  <si>
    <t>Starkregen</t>
  </si>
  <si>
    <t>Überschwemmung</t>
  </si>
  <si>
    <t>Trockenheit/Dürre</t>
  </si>
  <si>
    <t>Obst</t>
  </si>
  <si>
    <t>Wein</t>
  </si>
  <si>
    <t>Gemüse</t>
  </si>
  <si>
    <t>Hopfen</t>
  </si>
  <si>
    <t>Heil-, Duft- und Gewürzpflanzen</t>
  </si>
  <si>
    <t>Unfallversicherung¹</t>
  </si>
  <si>
    <r>
      <t xml:space="preserve">ANBest-P </t>
    </r>
    <r>
      <rPr>
        <i/>
        <sz val="8"/>
        <color rgb="FF0070C0"/>
        <rFont val="Arial"/>
        <family val="2"/>
      </rPr>
      <t>(abrufbar über den Downloadbereich des Förderprogramms auf: tlvwa.thueringen.de, verbleibt beim Antragsteller)</t>
    </r>
  </si>
  <si>
    <t>Versicherungs-</t>
  </si>
  <si>
    <t>unternehmen</t>
  </si>
  <si>
    <t>Gesamt</t>
  </si>
  <si>
    <t>Kulturgruppe</t>
  </si>
  <si>
    <t>Kulturart</t>
  </si>
  <si>
    <t>Flächenbezeichnung</t>
  </si>
  <si>
    <t>Versicherungsfläche</t>
  </si>
  <si>
    <t>zu fördernde</t>
  </si>
  <si>
    <t>in ha</t>
  </si>
  <si>
    <t>Zwischensumme</t>
  </si>
  <si>
    <t>Allianz Agrar</t>
  </si>
  <si>
    <t>Vertragsnummer</t>
  </si>
  <si>
    <t>Selbst-</t>
  </si>
  <si>
    <t>behalt</t>
  </si>
  <si>
    <t>in %</t>
  </si>
  <si>
    <t>Hagel</t>
  </si>
  <si>
    <t>zu versicherndes Risiko</t>
  </si>
  <si>
    <t>in €</t>
  </si>
  <si>
    <t>Versicherungsprämie</t>
  </si>
  <si>
    <t>gem. Angebot/Vertrag
           - netto -</t>
  </si>
  <si>
    <t>Kontrollfeld</t>
  </si>
  <si>
    <t>Gesamtsumme</t>
  </si>
  <si>
    <t>vertretungsberechtigte Person/en¹</t>
  </si>
  <si>
    <t>Personenidentnummer (PI)¹</t>
  </si>
  <si>
    <t>nicht vorhanden</t>
  </si>
  <si>
    <t>Registrierungsnummer Weinbaukartei¹</t>
  </si>
  <si>
    <t>Vereinigte Hagelversicherung</t>
  </si>
  <si>
    <t>Angebotsnummer/</t>
  </si>
  <si>
    <t>Förderung</t>
  </si>
  <si>
    <t>gem. Angebot/Vertrag
- netto -</t>
  </si>
  <si>
    <t>maximaler</t>
  </si>
  <si>
    <r>
      <t xml:space="preserve">Hagel
</t>
    </r>
    <r>
      <rPr>
        <i/>
        <sz val="8"/>
        <color rgb="FF0070C0"/>
        <rFont val="Arial"/>
        <family val="2"/>
      </rPr>
      <t>(nur im Rahmen von Mehr-
gefahrenversicherung)</t>
    </r>
  </si>
  <si>
    <t>Versicherungswert</t>
  </si>
  <si>
    <t>kein Selbstbehalt</t>
  </si>
  <si>
    <t>nur Mehrgefahren</t>
  </si>
  <si>
    <t>Zuwendungsfähig sind die nachgewiesenen Zahlungen der Netto-Versicherungsprämie ohne Versicherungssteuer, Skonti, Rabatte, Beiträge, Gebühren und sonstige Steuern (gemäß Punkt 2.3 der Richtlinie).</t>
  </si>
  <si>
    <t>Einzelunternehmen</t>
  </si>
  <si>
    <t>Mitglied in der landwirtschaftlichen Unfallversicherung</t>
  </si>
  <si>
    <t>Mitglied in der gesetzlichen Unfallversicherung</t>
  </si>
  <si>
    <t>Mitgliedsnummer</t>
  </si>
  <si>
    <t>Erzeugerorganisation¹</t>
  </si>
  <si>
    <t>Name Erzeugerorganisation</t>
  </si>
  <si>
    <t>Hinweise</t>
  </si>
  <si>
    <t>Durch die jüngste Reform der Gemeinsamen Agrarpolitik der Europäischen Union (GAP) und die damit einhergehende</t>
  </si>
  <si>
    <t>Ablösung der Verordnung (EU) Nr. 1306/2013 durch die Verordnung (EU) 2021/2116 ist es zu einer Änderung von</t>
  </si>
  <si>
    <r>
      <t xml:space="preserve">Regelungen gekommen, die dem </t>
    </r>
    <r>
      <rPr>
        <b/>
        <sz val="9"/>
        <rFont val="Arial"/>
        <family val="2"/>
      </rPr>
      <t>Schutz der finanziellen Interessen der Union</t>
    </r>
    <r>
      <rPr>
        <sz val="9"/>
        <rFont val="Arial"/>
        <family val="2"/>
      </rPr>
      <t xml:space="preserve"> dienen.</t>
    </r>
  </si>
  <si>
    <t>Um zu mehr Transparenz bezüglich der Verteilung der Fondsmittel beizutragen, sollen die Mitgliedstaaten Informationen</t>
  </si>
  <si>
    <r>
      <t xml:space="preserve">erheben und veröffentlichen, durch die </t>
    </r>
    <r>
      <rPr>
        <b/>
        <sz val="9"/>
        <rFont val="Arial"/>
        <family val="2"/>
      </rPr>
      <t>Unternehmensgruppen</t>
    </r>
    <r>
      <rPr>
        <sz val="9"/>
        <rFont val="Arial"/>
        <family val="2"/>
      </rPr>
      <t xml:space="preserve"> gemäß Artikel 59 Absatz 4 der Verordnung (EU) 2021/2116</t>
    </r>
  </si>
  <si>
    <t>identifiziert werden können.</t>
  </si>
  <si>
    <t>Gehört der Antragsteller einer Gruppe bestehend aus einem Mutterunternehmen und allen Tochterunternehmen im Sinne</t>
  </si>
  <si>
    <r>
      <t xml:space="preserve">von Artikel 2 Nummer 11 der Richtlinie 2013/34/EU an, sind diese Informationen auch für die jeweiligen </t>
    </r>
    <r>
      <rPr>
        <b/>
        <sz val="9"/>
        <rFont val="Arial"/>
        <family val="2"/>
      </rPr>
      <t>Mutter- oder Tochter-</t>
    </r>
  </si>
  <si>
    <r>
      <rPr>
        <b/>
        <sz val="9"/>
        <rFont val="Arial"/>
        <family val="2"/>
      </rPr>
      <t>unternehmen</t>
    </r>
    <r>
      <rPr>
        <sz val="9"/>
        <rFont val="Arial"/>
        <family val="2"/>
      </rPr>
      <t xml:space="preserve"> erforderlich.</t>
    </r>
  </si>
  <si>
    <t>Um ein einheitliches Vorgehen bei der Erfassung zu gewährleisten, hat der Antragsteller im Grundsatz das jeweils</t>
  </si>
  <si>
    <r>
      <t xml:space="preserve">einschlägige </t>
    </r>
    <r>
      <rPr>
        <b/>
        <sz val="9"/>
        <rFont val="Arial"/>
        <family val="2"/>
      </rPr>
      <t>Identifikationsmerkmal</t>
    </r>
    <r>
      <rPr>
        <sz val="9"/>
        <rFont val="Arial"/>
        <family val="2"/>
      </rPr>
      <t xml:space="preserve"> im Sinne von § 139a der Abgabenordnung anzugeben, da es keinen Änderungen</t>
    </r>
  </si>
  <si>
    <t>unterworfen ist, antragslos vergeben wird und in der Regel jeder Antragsteller hierüber verfügt.</t>
  </si>
  <si>
    <r>
      <t xml:space="preserve">Da zum gegenwärtigen Zeitpunkt eine Vergabe der </t>
    </r>
    <r>
      <rPr>
        <b/>
        <sz val="9"/>
        <rFont val="Arial"/>
        <family val="2"/>
      </rPr>
      <t>Wirtschafts-Identifikationsnummer</t>
    </r>
    <r>
      <rPr>
        <sz val="9"/>
        <rFont val="Arial"/>
        <family val="2"/>
      </rPr>
      <t xml:space="preserve"> nach § 139c der Abgabenordnung</t>
    </r>
  </si>
  <si>
    <r>
      <t>noch nicht erfolgt ist, sieht das Antragsformular in diesem Fall die Angabe einer anderen</t>
    </r>
    <r>
      <rPr>
        <b/>
        <sz val="9"/>
        <rFont val="Arial"/>
        <family val="2"/>
      </rPr>
      <t xml:space="preserve"> Umsatzsteuer- oder Steuer-</t>
    </r>
  </si>
  <si>
    <r>
      <rPr>
        <b/>
        <sz val="9"/>
        <rFont val="Arial"/>
        <family val="2"/>
      </rPr>
      <t>identifikationsnummer</t>
    </r>
    <r>
      <rPr>
        <sz val="9"/>
        <rFont val="Arial"/>
        <family val="2"/>
      </rPr>
      <t xml:space="preserve"> im Sinne von Artikel 44 Absatz 1 Unterabsatz 1 der Durchführungsverordnung (EU) 2022/128</t>
    </r>
  </si>
  <si>
    <t>vor.</t>
  </si>
  <si>
    <t>Gleiches gilt für den Fall, dass ein Antragsteller nicht über ein Identifikationsmerkmal verfügt. Verfügt der Antragsteller über</t>
  </si>
  <si>
    <r>
      <t xml:space="preserve">keine dieser Nummern, hat er seine </t>
    </r>
    <r>
      <rPr>
        <b/>
        <sz val="9"/>
        <rFont val="Arial"/>
        <family val="2"/>
      </rPr>
      <t>Steuernummer</t>
    </r>
    <r>
      <rPr>
        <sz val="9"/>
        <rFont val="Arial"/>
        <family val="2"/>
      </rPr>
      <t xml:space="preserve"> anzugeben.</t>
    </r>
  </si>
  <si>
    <t>Maßgeblicher zeitlicher Bezugspunkt der Angabe von Informationen nach Artikel 44 Absatz 1 Unterabsatz 1 Satz 1 Durch-</t>
  </si>
  <si>
    <r>
      <t xml:space="preserve">führungsverordnung (EU) 2022/128 ist der </t>
    </r>
    <r>
      <rPr>
        <b/>
        <sz val="9"/>
        <rFont val="Arial"/>
        <family val="2"/>
      </rPr>
      <t>Zeitpunkt der jeweiligen Antragstellung</t>
    </r>
    <r>
      <rPr>
        <sz val="9"/>
        <rFont val="Arial"/>
        <family val="2"/>
      </rPr>
      <t>.</t>
    </r>
  </si>
  <si>
    <r>
      <t xml:space="preserve">Für die Zugehörigkeit zu einer Gruppe </t>
    </r>
    <r>
      <rPr>
        <b/>
        <sz val="9"/>
        <rFont val="Arial"/>
        <family val="2"/>
      </rPr>
      <t>kommt es nicht auf die Rechtsform</t>
    </r>
    <r>
      <rPr>
        <sz val="9"/>
        <rFont val="Arial"/>
        <family val="2"/>
      </rPr>
      <t xml:space="preserve"> des jeweiligen Unternehmens an. Somit sind</t>
    </r>
  </si>
  <si>
    <t>auch Einzelunternehmen erfasst.</t>
  </si>
  <si>
    <r>
      <t xml:space="preserve">Maßgebliches Kriterium für das Verhältnis zwischen Mutter- und Tochterunternehmen ist die </t>
    </r>
    <r>
      <rPr>
        <b/>
        <sz val="9"/>
        <rFont val="Arial"/>
        <family val="2"/>
      </rPr>
      <t>Ausübung von Kontrolle</t>
    </r>
    <r>
      <rPr>
        <sz val="9"/>
        <rFont val="Arial"/>
        <family val="2"/>
      </rPr>
      <t>.</t>
    </r>
  </si>
  <si>
    <t>Die Pflicht zur Angabe der Steuernummer nach Artikel 44 Absatz 1 Unterabsatz 1 Satz 2 Buchstabe b Durchführungs-</t>
  </si>
  <si>
    <r>
      <t xml:space="preserve">verordnung (EU) 2022/128 erfasst alle </t>
    </r>
    <r>
      <rPr>
        <b/>
        <sz val="9"/>
        <rFont val="Arial"/>
        <family val="2"/>
      </rPr>
      <t>Begünstigten</t>
    </r>
    <r>
      <rPr>
        <sz val="9"/>
        <rFont val="Arial"/>
        <family val="2"/>
      </rPr>
      <t>, nicht nur diejenigen, die einer Gruppe angehören.</t>
    </r>
  </si>
  <si>
    <t>1. Angaben zum Antragsteller</t>
  </si>
  <si>
    <t>Name/Bezeichnung</t>
  </si>
  <si>
    <t>Wirtschafts-Identifikationsnummer</t>
  </si>
  <si>
    <t>oder, wenn diese bisher nicht vergeben wurde</t>
  </si>
  <si>
    <t>Umsatzsteuer-Identifikationsnummer</t>
  </si>
  <si>
    <t>Steuer-Identifikationsnummer (IdNr.)</t>
  </si>
  <si>
    <t>nur für natürliche Personen vergeben</t>
  </si>
  <si>
    <t>Steuernummer</t>
  </si>
  <si>
    <t>/</t>
  </si>
  <si>
    <t>Gehören Sie zu einer Unternehmensgruppe nach Artikel 2 Nummer 11</t>
  </si>
  <si>
    <t>der Richtlinie 2013/34/EU des Europäischen Parlaments und des Rates?</t>
  </si>
  <si>
    <t>2. Angaben zum Mutterunternehmen</t>
  </si>
  <si>
    <t>3. Angaben zum obersten Mutterunternehmen</t>
  </si>
  <si>
    <t>4. Angaben zum Tochterunternehmen</t>
  </si>
  <si>
    <t>Anzahl weiterer Tochterunternehmen</t>
  </si>
  <si>
    <t>Angaben zu Steuernummern und Beteiligungen</t>
  </si>
  <si>
    <t>III. Angaben zum Antragsteller</t>
  </si>
  <si>
    <t>für Obst, Gemüse oder Wein?</t>
  </si>
  <si>
    <t>Ist Ihr Unternehmen Mitglied in einer anerkannten Erzeugerorganisation</t>
  </si>
  <si>
    <t>Name des Unternehmens¹</t>
  </si>
  <si>
    <t>Bankverbindung</t>
  </si>
  <si>
    <r>
      <rPr>
        <sz val="8"/>
        <rFont val="Arial"/>
        <family val="2"/>
      </rPr>
      <t>Zuschuss</t>
    </r>
    <r>
      <rPr>
        <i/>
        <sz val="8"/>
        <rFont val="Arial"/>
        <family val="2"/>
      </rPr>
      <t xml:space="preserve">
</t>
    </r>
    <r>
      <rPr>
        <i/>
        <sz val="8"/>
        <color rgb="FF0070C0"/>
        <rFont val="Arial"/>
        <family val="2"/>
      </rPr>
      <t>50% der Versicherungsprämie
- netto -</t>
    </r>
  </si>
  <si>
    <t>II. Vorhabenbeschreibung</t>
  </si>
  <si>
    <t>eines bestehenden Vertrages/Mehrjahresvertrages</t>
  </si>
  <si>
    <t>der Umwandlung eines Vertrages/Mehrjahresvertrages</t>
  </si>
  <si>
    <t>Deckung von Ertragsverlusten durch schadens- oder indexbasierte Ernteversicherungen in Form</t>
  </si>
  <si>
    <t>eines Neuvertrages</t>
  </si>
  <si>
    <t>VI. Anlagen zum Antrag¹</t>
  </si>
  <si>
    <t>VII. Subventionserhebliche Erklärungen des Antragstellers</t>
  </si>
  <si>
    <t>VII. Subventionserhebliche Erklärungen des/der Antragstellers (Fortsetzung)</t>
  </si>
  <si>
    <t>Anlage 5 Steuernummern und Beteiligungen</t>
  </si>
  <si>
    <t>Mehrgefahrenversicherung förderfähig.</t>
  </si>
  <si>
    <t>Versicherungsfläche für das zu versichernde Risiko</t>
  </si>
  <si>
    <t>IV. Angaben zu Kulturgruppen und Risiken</t>
  </si>
  <si>
    <t>lfd.</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</si>
  <si>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</si>
  <si>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</si>
  <si>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</si>
  <si>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</si>
  <si>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</si>
  <si>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</si>
  <si>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</si>
  <si>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</si>
  <si>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</si>
  <si>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</si>
  <si>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</si>
  <si>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</si>
  <si>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</si>
  <si>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</si>
  <si>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</si>
  <si>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</si>
  <si>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</si>
  <si>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</si>
  <si>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</si>
  <si>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</si>
  <si>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</si>
  <si>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</si>
  <si>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</si>
  <si>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</si>
  <si>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</si>
  <si>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</si>
  <si>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</si>
  <si>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</si>
  <si>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</si>
  <si>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</si>
  <si>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</si>
  <si>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</si>
  <si>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</si>
  <si>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</si>
  <si>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</si>
  <si>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</si>
  <si>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</si>
  <si>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</si>
  <si>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</si>
  <si>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</si>
  <si>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</si>
  <si>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</si>
  <si>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</si>
  <si>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</si>
  <si>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</si>
  <si>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</si>
  <si>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</si>
  <si>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</si>
  <si>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</si>
  <si>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</si>
  <si>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1</t>
  </si>
  <si>
    <t>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</si>
  <si>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</si>
  <si>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</si>
  <si>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</si>
  <si>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</si>
  <si>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</si>
  <si>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</si>
  <si>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</si>
  <si>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</si>
  <si>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</si>
  <si>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</si>
  <si>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</si>
  <si>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</si>
  <si>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</si>
  <si>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</si>
  <si>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</si>
  <si>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</si>
  <si>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</si>
  <si>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</si>
  <si>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</si>
  <si>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</si>
  <si>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</si>
  <si>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</si>
  <si>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</si>
  <si>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</si>
  <si>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</si>
  <si>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</si>
  <si>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</si>
  <si>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</si>
  <si>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</si>
  <si>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</si>
  <si>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</si>
  <si>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</si>
  <si>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</si>
  <si>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</si>
  <si>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</si>
  <si>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</si>
  <si>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</si>
  <si>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</si>
  <si>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</si>
  <si>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</si>
  <si>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</si>
  <si>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</si>
  <si>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</si>
  <si>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</si>
  <si>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</si>
  <si>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</si>
  <si>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</si>
  <si>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</si>
  <si>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Anzahl</t>
  </si>
  <si>
    <t>Fläche</t>
  </si>
  <si>
    <t>Mecklenburgische VG</t>
  </si>
  <si>
    <r>
      <t xml:space="preserve">pro Hektar
</t>
    </r>
    <r>
      <rPr>
        <i/>
        <sz val="8"/>
        <color rgb="FF0070C0"/>
        <rFont val="Arial"/>
        <family val="2"/>
      </rPr>
      <t>(sofern Gegenstand 
des Angebotes/Ver-
trages</t>
    </r>
  </si>
  <si>
    <t>aktuelle Versicherungsjahr die Förderung von Ernteversicherungen für Obst,</t>
  </si>
  <si>
    <t>Gemüse, Wein, Hopfen gegen die Risiken Sturm, Starkfrost, Starkregen,</t>
  </si>
  <si>
    <t>Überschwemmungen, Trockenheit/Dürre oder Hagel an?</t>
  </si>
  <si>
    <t>Gegen welche Risiken?</t>
  </si>
  <si>
    <t>Erläuterungen</t>
  </si>
  <si>
    <t>Zuwendungsfähig ist die Absicherung gegen die unter Punkt 2.1 der Richtlinie genannten Risiken einzeln oder kombiniert im Rahmen von Mehrgefahrenversicherungen. Das Risiko Hagel ist jedoch nur im Rahmen einer</t>
  </si>
  <si>
    <t xml:space="preserve">
Anzahl 
versicherter 
Risiken</t>
  </si>
  <si>
    <r>
      <t xml:space="preserve">V. Zuschussberechnung </t>
    </r>
    <r>
      <rPr>
        <i/>
        <sz val="8"/>
        <color rgb="FF0070C0"/>
        <rFont val="Arial"/>
        <family val="2"/>
      </rPr>
      <t>- vorbehaltlich der Prüfung des Verwendungsnachweises -</t>
    </r>
  </si>
  <si>
    <t>Nachweis der landwirtschaftlichen Unfallversicherung (in Kopie)</t>
  </si>
  <si>
    <t>Antrag auf Gewährung einer Zuwendung sowie Auszahlung der zu gewährenden Zuwendung sowie</t>
  </si>
  <si>
    <t xml:space="preserve">Erteilung des vorzeitigen Maßnahmebeginns (gilt nicht für unveränderte Mehrjahresverträge) </t>
  </si>
  <si>
    <t>im Rahmen der FR Ernteversicherungen</t>
  </si>
  <si>
    <t>Format Selbsbehalt rot</t>
  </si>
  <si>
    <t>Nutzungscode</t>
  </si>
  <si>
    <t>Nutzungscode 
INVEKOS - 
Sammelantrag, 
gem. Merkblatt 
zur Antragstellung/
Richtlinie</t>
  </si>
  <si>
    <t>beetweiser Anbau von Gemüse</t>
  </si>
  <si>
    <t>Fenchel (Körnerfenchel) mit Untersaat</t>
  </si>
  <si>
    <t>Artischocken</t>
  </si>
  <si>
    <t>Spargel</t>
  </si>
  <si>
    <t>Gartenbohne/Buschbohne</t>
  </si>
  <si>
    <t>Zwiebel (Speise-Zwiebel, Schalotte, Lauch, Knoblauch, Schnittlauch, Winterheckzwiebel, Bärlauch)</t>
  </si>
  <si>
    <t>Möhre (Möhre/Karotte)</t>
  </si>
  <si>
    <t>Gemüserübsen z. B. Stoppel-, Teltower-, Weiße Rübe, Mairübe, Chinakohl, Pak-Choi, Stielmus, Herbstrübe</t>
  </si>
  <si>
    <t>Feldsalate (Feldsalat/Ackersalat/ Rapunzel)</t>
  </si>
  <si>
    <t>Gurke (Salatgurke, Einlegegurke)</t>
  </si>
  <si>
    <t>Gartenrettiche (z. B. Weiße/rote Rettiche, Radieschen)</t>
  </si>
  <si>
    <t>Mangold, Rote Rübe/Rote Bete</t>
  </si>
  <si>
    <t>Sellerie (Knollen-Sellerie, Bleich-Sellerie, Stangen-Sellerie)</t>
  </si>
  <si>
    <t>Spinat</t>
  </si>
  <si>
    <t>Lattich (Garten-Salat/Lattich, Lollo Rosso, Romana-Salat/Römischer Salat)</t>
  </si>
  <si>
    <t>Senfrauke (Garten-Senfrauke, Rucola)</t>
  </si>
  <si>
    <t>Tomaten</t>
  </si>
  <si>
    <t>Rhabarber</t>
  </si>
  <si>
    <t>Heil- Duft- und Gewürzpflanzen</t>
  </si>
  <si>
    <t>Bezeichnung</t>
  </si>
  <si>
    <t>Gemüse-Erbse/Markerbse/Schalerbse/Zuckererbse</t>
  </si>
  <si>
    <t>Sommer-Ackerbohne/Puffbohne/Pferdebohne/Dicke Bohne</t>
  </si>
  <si>
    <t>Vermehrung von Gemüse</t>
  </si>
  <si>
    <t>Fenchel (Gemüsefenchel/Körnerfenchel)</t>
  </si>
  <si>
    <t>Steckrübe, Kohlrübe</t>
  </si>
  <si>
    <t>Gemüsekohl (Kopfkohl, Wirsing, Rot-/Weißkohl, Spitzkohl, Grün-kohl, Kohlrabi, Blumenkohl, Romanesco, Brokkoli, Rosenkohl)</t>
  </si>
  <si>
    <t>Petersilie</t>
  </si>
  <si>
    <t>Gartenkresse</t>
  </si>
  <si>
    <t>Kapuzinerkresse</t>
  </si>
  <si>
    <t>Mutterkraut, Wucherblumen</t>
  </si>
  <si>
    <t>beetweiser Anbau von Küchenkräutern/Heil-und Gewürzpflanzen</t>
  </si>
  <si>
    <t>Brennnessel</t>
  </si>
  <si>
    <t>Andorn</t>
  </si>
  <si>
    <t>Rosenwurz</t>
  </si>
  <si>
    <t>Lavendel</t>
  </si>
  <si>
    <t>Arznei-Fenchel</t>
  </si>
  <si>
    <t>Baldriane (Echter Baldrian)</t>
  </si>
  <si>
    <t>Melissen (Zitronenmelisse)</t>
  </si>
  <si>
    <t>Vermehrung von Küchenkräutern/ Heil-, Duft und Gewürzpflanzen</t>
  </si>
  <si>
    <t>Wegeriche (Spitzwegerich)</t>
  </si>
  <si>
    <t>Kamillen (Echte Kamille)</t>
  </si>
  <si>
    <t>Minzen (Pfefferminze, Grüne Minze)</t>
  </si>
  <si>
    <t>Kümmel</t>
  </si>
  <si>
    <t>Schwarzkümmel alle Arten</t>
  </si>
  <si>
    <t>Mariendistel</t>
  </si>
  <si>
    <t>Johanniskräuter (Echtes Johanniskraut)</t>
  </si>
  <si>
    <t>Arznei-Engelwurz, Echter Engelwurz, Angelika</t>
  </si>
  <si>
    <t>Koriander</t>
  </si>
  <si>
    <t>Borretsch</t>
  </si>
  <si>
    <t>Salbei</t>
  </si>
  <si>
    <t>Chia (Gattung: Salbei)</t>
  </si>
  <si>
    <t>Schafgarben (Gelbe Schafgarbe)</t>
  </si>
  <si>
    <t>Ringelblumen (Garten-Ringelblume)</t>
  </si>
  <si>
    <t>Thymiane (Thymian, Gartenthymian, Echter Thymian)</t>
  </si>
  <si>
    <t>Goldrute</t>
  </si>
  <si>
    <t>Schwarze Tollkirsche</t>
  </si>
  <si>
    <t>Anethum (Dill, Gurkenkraut)</t>
  </si>
  <si>
    <t>Code</t>
  </si>
  <si>
    <t>Kultur</t>
  </si>
  <si>
    <t>Erdbeeren</t>
  </si>
  <si>
    <t>sonst. Obstanlagen in Vollanbau (ohne Äpfel, Birnen, Pfirsiche)</t>
  </si>
  <si>
    <t>Steinobst, z. B. Kirschen, Pflaumen</t>
  </si>
  <si>
    <t>Kern- und Steinobst</t>
  </si>
  <si>
    <t>Schalenfrüchte (Walnuss, Haselnuss)</t>
  </si>
  <si>
    <t>Tafeltrauben</t>
  </si>
  <si>
    <t>Bestockte Rebfläche</t>
  </si>
  <si>
    <t>Kernobst z. B. Äpfel, Birnen</t>
  </si>
  <si>
    <t>Beerenobst, z. B. Johannis-, Stachel-, Himbeeren und Holunder</t>
  </si>
  <si>
    <t>Heilpflanzen</t>
  </si>
  <si>
    <t>neu, noch nicht definiert</t>
  </si>
  <si>
    <t xml:space="preserve">Versicherungsvertrag/-verträge (bei bestehenden mehrjährigen Verträgen, </t>
  </si>
  <si>
    <t>in Kopie)</t>
  </si>
  <si>
    <t>Versicherungsangebot (bei Neuverträgen oder Umwandlung von bestehenden</t>
  </si>
  <si>
    <t>Verträgen, in Kopie)</t>
  </si>
  <si>
    <t>2.5</t>
  </si>
  <si>
    <t>das beantragte Vorhaben nicht bereits aus öffentlichen (nationalen oder gemeinschaftlichen) Mitteln gefördert wird</t>
  </si>
  <si>
    <t>bzw. wurde.</t>
  </si>
  <si>
    <t>2. (Richtlinienspezifische) Erklärungen zum Antrag</t>
  </si>
  <si>
    <t>Der Antragsteller erklärt, dass ihm bekannt ist, dass</t>
  </si>
  <si>
    <t xml:space="preserve">die Höhe des Fördersatzes unter dem Vorbehalt verfügbarer Haushaltsmittel steht. </t>
  </si>
  <si>
    <t>die Angaben zu angebauten Kulturen und bewirtschafteten Flächen aus dem Flächen- und Nutzungsnachweis des</t>
  </si>
  <si>
    <t>aktuellen Sammelantrages (INVEKOS) bzw. der Weinbaukartei zur Bearbeitung, Prüfung und Kontrolle des</t>
  </si>
  <si>
    <t>Vorliegen einer Zustimmung zum vorzeitigen Maßnahmebeginn kein Anspruch auf eine Förderung besteht (gilt nicht</t>
  </si>
  <si>
    <t>bei bereits bestehenden Mehrjahresverträgen).</t>
  </si>
  <si>
    <t>Förderantrages herangezogen werden.</t>
  </si>
  <si>
    <t>2.8</t>
  </si>
  <si>
    <t>die Bewilligungsbehörde weitere Angaben und Unterlagen zur Prüfung der Zuwendungsvoraussetzungen verlangen</t>
  </si>
  <si>
    <t xml:space="preserve">kann. </t>
  </si>
  <si>
    <t>der Antrag nur bearbeitet werden kann, wenn die gemachten Angaben in diesem Antrag (einschließlich beigefügter</t>
  </si>
  <si>
    <t>mit einer Kürzung bis hin zur vollständigen Rückforderung der Zuwendung zu rechnen ist, wenn die Zuwendung</t>
  </si>
  <si>
    <t>durch unrichtige oder unvollständige Angaben erwirkt wird oder ein vergleichbarer schwerwiegender Grund vorliegt.</t>
  </si>
  <si>
    <t>jede Änderung, die Auswirkungen auf die Förderungsberechtigung bzw. die Förderhöhe hat - insbesondere der zur</t>
  </si>
  <si>
    <t xml:space="preserve">Förderung beantragten versicherten Risiken und Kulturen sowie des Flächenumfangs - unverzüglich der Bewilli- </t>
  </si>
  <si>
    <t xml:space="preserve">gungsstelle schriftlich mitzuteilen ist. </t>
  </si>
  <si>
    <t>die Unterlagen, die für die Förderung von Bedeutung sind, mindestens zehn Jahre ab Ende des Jahres der Be-</t>
  </si>
  <si>
    <t>willigung sicher und überprüfbar aufbewahrt werden müssen (sofern nicht nach steuerrechtlichen oder anderen</t>
  </si>
  <si>
    <t>ein verspäteter oder verfristeter Zahlungseingang beim Versicherungsunternehmen zum Förderausschluss im be-</t>
  </si>
  <si>
    <t xml:space="preserve">treffenden Jahr führt. </t>
  </si>
  <si>
    <t>bei Neuverträgen oder Umwandlung bestehender Verträge noch keinen Versicherungsvertrag abgeschlossen</t>
  </si>
  <si>
    <t>sein darf.</t>
  </si>
  <si>
    <t>Antragsunterlagen inklusive Zahlungsnachweis) vollständig und richtig sind.</t>
  </si>
  <si>
    <t>bei mehrjährigen Verträgen alljährlich im Anbauverzeichnis sämtliche Bodenerzeugnisse, auf die sich der</t>
  </si>
  <si>
    <t xml:space="preserve">Versicherungsvertrag bezieht, gemäß Versicherungsbedingungen neu deklariert werden müssen. </t>
  </si>
  <si>
    <t>er damit einverstanden ist, dass die Antrags- und Bewilligungsbehörde den Versicherungsunternehmen die</t>
  </si>
  <si>
    <t>erforderlichen bewilligungsrelevanten Daten sowie die ergänzenden Nachweise zur erfolgten Zahlung der</t>
  </si>
  <si>
    <t>Nettoversicherungsprämien für den Verwendungsnachweis abfordert.</t>
  </si>
  <si>
    <t>er damit einverstanden ist, dass die Antrags- und Bewilligungsbehörde von den Versicherungsunternehmen die</t>
  </si>
  <si>
    <t>er damit einverstanden ist, dass aktuelle Bewirtschaftungsdaten im Flächen- und Nutzungsnachweis (FNN) des</t>
  </si>
  <si>
    <t>gegenüber der Versicherung beim TLLLR abgefragt werden.</t>
  </si>
  <si>
    <t>2.9</t>
  </si>
  <si>
    <t>2.10</t>
  </si>
  <si>
    <t>2.11</t>
  </si>
  <si>
    <t>2.12</t>
  </si>
  <si>
    <t>2.13</t>
  </si>
  <si>
    <t>2.14</t>
  </si>
  <si>
    <t>2.15</t>
  </si>
  <si>
    <t>2.16</t>
  </si>
  <si>
    <t>2.17</t>
  </si>
  <si>
    <t>2.18</t>
  </si>
  <si>
    <t>2.19</t>
  </si>
  <si>
    <t>2.20</t>
  </si>
  <si>
    <t>2.21</t>
  </si>
  <si>
    <t>2.22</t>
  </si>
  <si>
    <t>2. (Richtlinienspezifische) Erklärungen zum Antrag (Fortsetzung)</t>
  </si>
  <si>
    <t>3. Erklärung zum Datenschutz</t>
  </si>
  <si>
    <t>Förderung aus der FR Ernteversicherung mitteilt.</t>
  </si>
  <si>
    <t>ermöglichen. Die allgemeinen oder auf den jeweiligen Empfänger orientierten Datenschutzerklärungen sind über den</t>
  </si>
  <si>
    <t>Bereich "FAQ Datenschutz" sowie über den Downloadbereich des Förderprogramms »ELER - Ernteversicherungen« auf</t>
  </si>
  <si>
    <t>https://tlvwa.thueringen.de abrufbar.</t>
  </si>
  <si>
    <t>Der Antragsteller verpflichtet sich, den betroffenen Personen im Sinne des Art. 4 DSGVO (z. B. Mitarbeiter, Ansprech-</t>
  </si>
  <si>
    <t>partner, Teilnehmer im Projekt) die Kenntnisnahme der "Datenschutzerklärung Förderverfahren" des TLVwA zu</t>
  </si>
  <si>
    <t>(FR Ernteversicherungen)</t>
  </si>
  <si>
    <t>durch Versicherungen gegen witterungsbedingte Risiken</t>
  </si>
  <si>
    <t>Richtlinie zur Förderung der betrieblichen Risikoabsicherung</t>
  </si>
  <si>
    <t>FR Ernteversicherungen</t>
  </si>
  <si>
    <t>V 1.1</t>
  </si>
  <si>
    <t>Formatanpassung der Personenidentnummer auf Seite 1</t>
  </si>
  <si>
    <t>V 1.2</t>
  </si>
  <si>
    <t>oder Flächenblockidentnummer
in Thüringen</t>
  </si>
  <si>
    <t>Teilfächennummer</t>
  </si>
  <si>
    <t>laut Flächen- und 
Nutzungsnachweis (FNN)</t>
  </si>
  <si>
    <t>ein Vorhabenbeginn vor Genehmigung des vorzeitigen Maßnahmebeginns die Förderung ausschließt bzw. dass bei</t>
  </si>
  <si>
    <t>Registerauszug</t>
  </si>
  <si>
    <t>Bietet diese Erzeugerorganisation in ihrem operationellen Programm für das</t>
  </si>
  <si>
    <t>Nur Versicherungsprämien mit mindestens 20% Selbstbehalt sind förderfähig (Regelung Trockenheit/Dürre siehe Richtlinie Punkt 4.1).</t>
  </si>
  <si>
    <t>die Abwicklung der Förderung nur mit einem Versicherungsunternehmen möglich ist, mit dem das Thüringer</t>
  </si>
  <si>
    <t xml:space="preserve">Ministerium für Infrastruktur und Landwirtschaft eine Rahmenvereinbarung geschlossen hat. </t>
  </si>
  <si>
    <t>die Bewilligungsbehörde und der Rechnungshof Thüringen das Recht haben, die Voraussetzungen für die</t>
  </si>
  <si>
    <t>Gewährung der Förderung durch Besichtigung an Ort und Stelle und durch Einsichtnahme in Bücher und sonstige</t>
  </si>
  <si>
    <t xml:space="preserve">Belege oder Förderanträge entweder selbst zu prüfen oder durch Beauftragte prüfen zu lassen. </t>
  </si>
  <si>
    <t>Vorschriften längere Aufbewahrungsfristen bestimmt sind). Dies gilt auch für elektronisch gespeicherte Dateien.</t>
  </si>
  <si>
    <t>die erhobenen Daten vom TLVwA erfasst werden und an das für die Verwaltung und Durchführung des ELER</t>
  </si>
  <si>
    <t>zuständige Thüringer Ministerium, die Zahlstelle EGFL/ELER im Thüringer Landesamt für Landwirtschaft und</t>
  </si>
  <si>
    <t>Ländlichen Raum (TLLLR) und die beteiligten Versicherungsunternehmen übermittelt werden.</t>
  </si>
  <si>
    <t>jahresaktuellen Sammelantrages bzw. der Weinbaukartei zwecks Datenabgleich der Kultur- und Flächenangaben</t>
  </si>
  <si>
    <t>erhält, angegeben hat und nachträgliche Förderungen unverzüglich mitteilt.</t>
  </si>
  <si>
    <t>Ergänzung Geburtsdatum bei natürlichen Personen oder Gründungsdatum bei juristischen Personen auf Seite 2 und Teilfächennummer auf Seite 4, Löschen der Angaben zum Register auf Seite 2, Anpassung Punkt VII. (Subventionserhebliche Erklärungen des Antragstellers)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</si>
</sst>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yy;@"/>
    <numFmt numFmtId="165" formatCode=";;;&quot;X&quot;"/>
    <numFmt numFmtId="166" formatCode="#,##0.00;;"/>
    <numFmt numFmtId="167" formatCode="0;;"/>
    <numFmt numFmtId="168" formatCode="#,##0.0000"/>
    <numFmt numFmtId="169" formatCode="#,##0.0000;;"/>
    <numFmt numFmtId="170" formatCode="000000;;"/>
  </numFmts>
  <fonts count="24" x14ac:knownFonts="1">
    <font>
      <sz val="9"/>
      <color theme="1"/>
      <name val="Arial"/>
      <family val="2"/>
    </font>
    <font>
      <sz val="9"/>
      <color theme="1"/>
      <name val="Arial"/>
      <family val="2"/>
    </font>
    <font>
      <sz val="9"/>
      <name val="Arial"/>
      <family val="2"/>
    </font>
    <font>
      <b/>
      <sz val="18"/>
      <name val="Arial"/>
      <family val="2"/>
    </font>
    <font>
      <b/>
      <sz val="20"/>
      <name val="Arial"/>
      <family val="2"/>
    </font>
    <font>
      <b/>
      <sz val="14"/>
      <name val="Arial"/>
      <family val="2"/>
    </font>
    <font>
      <i/>
      <sz val="9"/>
      <name val="Arial"/>
      <family val="2"/>
    </font>
    <font>
      <b/>
      <sz val="9"/>
      <name val="Arial"/>
      <family val="2"/>
    </font>
    <font>
      <sz val="10"/>
      <name val="Arial"/>
      <family val="2"/>
    </font>
    <font>
      <sz val="8"/>
      <name val="Arial"/>
      <family val="2"/>
    </font>
    <font>
      <sz val="7"/>
      <name val="Arial"/>
      <family val="2"/>
    </font>
    <font>
      <i/>
      <sz val="8"/>
      <name val="Arial"/>
      <family val="2"/>
    </font>
    <font>
      <sz val="9"/>
      <color indexed="81"/>
      <name val="Arial"/>
      <family val="2"/>
    </font>
    <font>
      <i/>
      <sz val="8"/>
      <color rgb="FF0070C0"/>
      <name val="Arial"/>
      <family val="2"/>
    </font>
    <font>
      <b/>
      <sz val="8"/>
      <name val="Arial"/>
      <family val="2"/>
    </font>
    <font>
      <b/>
      <sz val="8"/>
      <color indexed="10"/>
      <name val="Arial"/>
      <family val="2"/>
    </font>
    <font>
      <u/>
      <sz val="9"/>
      <name val="Arial"/>
      <family val="2"/>
    </font>
    <font>
      <u/>
      <sz val="10"/>
      <color indexed="12"/>
      <name val="Arial"/>
      <family val="2"/>
    </font>
    <font>
      <b/>
      <u/>
      <sz val="10"/>
      <color indexed="12"/>
      <name val="Arial"/>
      <family val="2"/>
    </font>
    <font>
      <b/>
      <sz val="11"/>
      <name val="Arial"/>
      <family val="2"/>
    </font>
    <font>
      <sz val="9"/>
      <color theme="0"/>
      <name val="Arial"/>
      <family val="2"/>
    </font>
    <font>
      <b/>
      <sz val="9"/>
      <color theme="0"/>
      <name val="Arial"/>
      <family val="2"/>
    </font>
    <font>
      <sz val="11"/>
      <name val="Arial"/>
      <family val="2"/>
    </font>
    <font>
      <sz val="9"/>
      <color rgb="FF0070C0"/>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CC"/>
        <bgColor indexed="8"/>
      </patternFill>
    </fill>
    <fill>
      <patternFill patternType="mediumGray">
        <fgColor indexed="9"/>
        <bgColor indexed="9"/>
      </patternFill>
    </fill>
    <fill>
      <patternFill patternType="solid">
        <fgColor rgb="FFFFFFCC"/>
        <bgColor indexed="9"/>
      </patternFill>
    </fill>
    <fill>
      <patternFill patternType="solid">
        <fgColor indexed="9"/>
        <bgColor indexed="64"/>
      </patternFill>
    </fill>
    <fill>
      <patternFill patternType="solid">
        <fgColor rgb="FFFFFFCC"/>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9" tint="-0.499984740745262"/>
        <bgColor indexed="64"/>
      </patternFill>
    </fill>
  </fills>
  <borders count="44">
    <border>
      <left/>
      <right/>
      <top/>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indexed="64"/>
      </right>
      <top/>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double">
        <color theme="0" tint="-0.499984740745262"/>
      </left>
      <right/>
      <top/>
      <bottom/>
      <diagonal/>
    </border>
    <border>
      <left style="hair">
        <color theme="0" tint="-0.499984740745262"/>
      </left>
      <right style="thin">
        <color theme="0" tint="-0.499984740745262"/>
      </right>
      <top style="thin">
        <color theme="0" tint="-0.499984740745262"/>
      </top>
      <bottom style="thin">
        <color theme="0" tint="-0.499984740745262"/>
      </bottom>
      <diagonal/>
    </border>
  </borders>
  <cellStyleXfs count="9">
    <xf numFmtId="0" fontId="0" fillId="0" borderId="0"/>
    <xf numFmtId="0" fontId="2" fillId="0" borderId="0"/>
    <xf numFmtId="0" fontId="8" fillId="0" borderId="0"/>
    <xf numFmtId="0" fontId="8" fillId="0" borderId="0"/>
    <xf numFmtId="0" fontId="2" fillId="0" borderId="0"/>
    <xf numFmtId="0" fontId="1" fillId="0" borderId="0"/>
    <xf numFmtId="0" fontId="8" fillId="0" borderId="0"/>
    <xf numFmtId="0" fontId="2" fillId="0" borderId="0"/>
    <xf numFmtId="0" fontId="17" fillId="0" borderId="0" applyNumberFormat="0" applyFill="0" applyBorder="0" applyAlignment="0" applyProtection="0">
      <alignment vertical="top"/>
      <protection locked="0"/>
    </xf>
  </cellStyleXfs>
  <cellXfs count="392">
    <xf numFmtId="0" fontId="0" fillId="0" borderId="0" xfId="0"/>
    <xf numFmtId="0" fontId="3" fillId="0" borderId="0" xfId="1" applyNumberFormat="1" applyFont="1" applyBorder="1" applyAlignment="1" applyProtection="1">
      <alignment vertical="center"/>
      <protection hidden="1"/>
    </xf>
    <xf numFmtId="0" fontId="4" fillId="0" borderId="0" xfId="1" applyNumberFormat="1" applyFont="1" applyBorder="1" applyAlignment="1" applyProtection="1">
      <alignment vertical="center"/>
      <protection hidden="1"/>
    </xf>
    <xf numFmtId="0" fontId="2" fillId="0" borderId="0" xfId="1" applyNumberFormat="1" applyAlignment="1" applyProtection="1">
      <alignment vertical="center"/>
      <protection hidden="1"/>
    </xf>
    <xf numFmtId="0" fontId="5" fillId="2" borderId="1" xfId="1" applyNumberFormat="1" applyFont="1" applyFill="1" applyBorder="1" applyAlignment="1" applyProtection="1">
      <alignment horizontal="left" indent="1"/>
      <protection hidden="1"/>
    </xf>
    <xf numFmtId="0" fontId="2" fillId="2" borderId="2" xfId="1" applyNumberFormat="1" applyFont="1" applyFill="1" applyBorder="1" applyAlignment="1" applyProtection="1">
      <alignment vertical="center"/>
      <protection hidden="1"/>
    </xf>
    <xf numFmtId="0" fontId="2" fillId="2" borderId="3" xfId="1" applyNumberFormat="1" applyFont="1" applyFill="1" applyBorder="1" applyAlignment="1" applyProtection="1">
      <alignment vertical="center"/>
      <protection hidden="1"/>
    </xf>
    <xf numFmtId="0" fontId="5" fillId="2" borderId="4" xfId="1" applyNumberFormat="1" applyFont="1" applyFill="1" applyBorder="1" applyAlignment="1" applyProtection="1">
      <alignment horizontal="left" vertical="top" indent="1"/>
      <protection hidden="1"/>
    </xf>
    <xf numFmtId="0" fontId="2" fillId="2" borderId="5" xfId="1" applyNumberFormat="1" applyFont="1" applyFill="1" applyBorder="1" applyAlignment="1" applyProtection="1">
      <alignment vertical="center"/>
      <protection hidden="1"/>
    </xf>
    <xf numFmtId="0" fontId="2" fillId="2" borderId="6" xfId="1" applyNumberFormat="1" applyFont="1" applyFill="1" applyBorder="1" applyAlignment="1" applyProtection="1">
      <alignment vertical="center"/>
      <protection hidden="1"/>
    </xf>
    <xf numFmtId="0" fontId="2" fillId="0" borderId="0" xfId="1" applyNumberFormat="1" applyAlignment="1" applyProtection="1">
      <alignment horizontal="center" vertical="center"/>
      <protection hidden="1"/>
    </xf>
    <xf numFmtId="0" fontId="7" fillId="3" borderId="7" xfId="1" applyNumberFormat="1" applyFont="1" applyFill="1" applyBorder="1" applyAlignment="1" applyProtection="1">
      <alignment horizontal="left" vertical="center" indent="1"/>
      <protection hidden="1"/>
    </xf>
    <xf numFmtId="0" fontId="2" fillId="3" borderId="8" xfId="1" applyNumberFormat="1" applyFill="1" applyBorder="1" applyAlignment="1" applyProtection="1">
      <alignment horizontal="center" vertical="center"/>
      <protection hidden="1"/>
    </xf>
    <xf numFmtId="0" fontId="2" fillId="3" borderId="9" xfId="1" applyNumberFormat="1" applyFill="1" applyBorder="1" applyAlignment="1" applyProtection="1">
      <alignment vertical="center"/>
      <protection hidden="1"/>
    </xf>
    <xf numFmtId="0" fontId="7" fillId="4" borderId="10" xfId="1" applyNumberFormat="1" applyFont="1" applyFill="1" applyBorder="1" applyAlignment="1">
      <alignment horizontal="left" vertical="center" indent="1"/>
    </xf>
    <xf numFmtId="0" fontId="7" fillId="4" borderId="10" xfId="1" applyNumberFormat="1" applyFont="1" applyFill="1" applyBorder="1" applyAlignment="1">
      <alignment horizontal="center" vertical="center"/>
    </xf>
    <xf numFmtId="0" fontId="2" fillId="0" borderId="0" xfId="1" applyNumberFormat="1" applyBorder="1" applyAlignment="1" applyProtection="1">
      <alignment vertical="center"/>
      <protection hidden="1"/>
    </xf>
    <xf numFmtId="164" fontId="2" fillId="0" borderId="10" xfId="1" applyNumberFormat="1" applyFont="1" applyBorder="1" applyAlignment="1">
      <alignment horizontal="left" vertical="center" indent="1"/>
    </xf>
    <xf numFmtId="164" fontId="2" fillId="0" borderId="10" xfId="3" applyNumberFormat="1" applyFont="1" applyBorder="1" applyAlignment="1">
      <alignment horizontal="center" vertical="center"/>
    </xf>
    <xf numFmtId="0" fontId="2" fillId="0" borderId="10" xfId="1" applyNumberFormat="1" applyFont="1" applyBorder="1" applyAlignment="1">
      <alignment horizontal="left" vertical="center" wrapText="1" indent="1"/>
    </xf>
    <xf numFmtId="164" fontId="2" fillId="0" borderId="10" xfId="1" applyNumberFormat="1" applyFont="1" applyBorder="1" applyAlignment="1">
      <alignment horizontal="center" vertical="center"/>
    </xf>
    <xf numFmtId="0" fontId="11" fillId="0" borderId="0" xfId="1" quotePrefix="1" applyNumberFormat="1" applyFont="1" applyAlignment="1" applyProtection="1">
      <alignment vertical="center"/>
      <protection hidden="1"/>
    </xf>
    <xf numFmtId="0" fontId="9" fillId="0" borderId="0" xfId="4" applyNumberFormat="1" applyFont="1" applyAlignment="1" applyProtection="1">
      <alignment horizontal="right" vertical="center"/>
      <protection hidden="1"/>
    </xf>
    <xf numFmtId="0" fontId="8" fillId="0" borderId="0" xfId="2" applyNumberFormat="1" applyFont="1" applyAlignment="1" applyProtection="1">
      <alignment vertical="center"/>
      <protection hidden="1"/>
    </xf>
    <xf numFmtId="0" fontId="2" fillId="0" borderId="0" xfId="2" applyNumberFormat="1" applyFont="1" applyFill="1" applyAlignment="1" applyProtection="1">
      <alignment vertical="center"/>
      <protection hidden="1"/>
    </xf>
    <xf numFmtId="0" fontId="2" fillId="0" borderId="0" xfId="2" applyNumberFormat="1" applyFont="1" applyFill="1" applyBorder="1" applyAlignment="1" applyProtection="1">
      <alignment vertical="center"/>
      <protection hidden="1"/>
    </xf>
    <xf numFmtId="0" fontId="2" fillId="0" borderId="0" xfId="4" applyNumberFormat="1" applyFont="1" applyFill="1" applyBorder="1" applyAlignment="1" applyProtection="1">
      <alignment vertical="center"/>
      <protection hidden="1"/>
    </xf>
    <xf numFmtId="0" fontId="9" fillId="0" borderId="11" xfId="4" applyNumberFormat="1" applyFont="1" applyFill="1" applyBorder="1" applyAlignment="1" applyProtection="1">
      <alignment horizontal="left" vertical="center" indent="1"/>
      <protection hidden="1"/>
    </xf>
    <xf numFmtId="0" fontId="9" fillId="0" borderId="13" xfId="4" applyNumberFormat="1" applyFont="1" applyFill="1" applyBorder="1" applyAlignment="1" applyProtection="1">
      <alignment vertical="center"/>
      <protection hidden="1"/>
    </xf>
    <xf numFmtId="0" fontId="2" fillId="0" borderId="0" xfId="4" applyNumberFormat="1" applyFont="1" applyFill="1" applyAlignment="1" applyProtection="1">
      <alignment vertical="center"/>
      <protection hidden="1"/>
    </xf>
    <xf numFmtId="0" fontId="9" fillId="0" borderId="14" xfId="4" applyNumberFormat="1" applyFont="1" applyFill="1" applyBorder="1" applyAlignment="1" applyProtection="1">
      <alignment vertical="center"/>
      <protection hidden="1"/>
    </xf>
    <xf numFmtId="0" fontId="9" fillId="0" borderId="0" xfId="4" applyNumberFormat="1" applyFont="1" applyFill="1" applyBorder="1" applyAlignment="1" applyProtection="1">
      <alignment vertical="center"/>
      <protection hidden="1"/>
    </xf>
    <xf numFmtId="0" fontId="9" fillId="0" borderId="15" xfId="4" applyNumberFormat="1" applyFont="1" applyFill="1" applyBorder="1" applyAlignment="1" applyProtection="1">
      <alignment vertical="center"/>
      <protection hidden="1"/>
    </xf>
    <xf numFmtId="0" fontId="2" fillId="0" borderId="0" xfId="4" applyNumberFormat="1" applyFont="1" applyAlignment="1" applyProtection="1">
      <alignment vertical="center"/>
      <protection hidden="1"/>
    </xf>
    <xf numFmtId="0" fontId="2" fillId="4" borderId="19" xfId="2" applyNumberFormat="1" applyFont="1" applyFill="1" applyBorder="1" applyAlignment="1" applyProtection="1">
      <alignment horizontal="left" vertical="center"/>
      <protection hidden="1"/>
    </xf>
    <xf numFmtId="0" fontId="2" fillId="4" borderId="20" xfId="2" applyNumberFormat="1" applyFont="1" applyFill="1" applyBorder="1" applyAlignment="1" applyProtection="1">
      <alignment horizontal="left" vertical="center"/>
      <protection hidden="1"/>
    </xf>
    <xf numFmtId="0" fontId="2" fillId="4" borderId="21" xfId="2" applyNumberFormat="1" applyFont="1" applyFill="1" applyBorder="1" applyAlignment="1" applyProtection="1">
      <alignment horizontal="left" vertical="center"/>
      <protection hidden="1"/>
    </xf>
    <xf numFmtId="0" fontId="2" fillId="0" borderId="0" xfId="2" applyNumberFormat="1" applyFont="1" applyAlignment="1" applyProtection="1">
      <alignment vertical="center"/>
      <protection hidden="1"/>
    </xf>
    <xf numFmtId="0" fontId="2" fillId="0" borderId="11" xfId="2" applyNumberFormat="1" applyFont="1" applyFill="1" applyBorder="1" applyAlignment="1" applyProtection="1">
      <alignment vertical="center"/>
      <protection hidden="1"/>
    </xf>
    <xf numFmtId="0" fontId="2" fillId="0" borderId="12" xfId="2" applyNumberFormat="1" applyFont="1" applyFill="1" applyBorder="1" applyAlignment="1" applyProtection="1">
      <alignment vertical="center"/>
      <protection hidden="1"/>
    </xf>
    <xf numFmtId="0" fontId="2" fillId="0" borderId="13" xfId="2" applyNumberFormat="1" applyFont="1" applyFill="1" applyBorder="1" applyAlignment="1" applyProtection="1">
      <alignment vertical="center"/>
      <protection hidden="1"/>
    </xf>
    <xf numFmtId="0" fontId="2" fillId="0" borderId="14" xfId="4" applyNumberFormat="1" applyFont="1" applyBorder="1" applyAlignment="1" applyProtection="1">
      <alignment vertical="center"/>
      <protection hidden="1"/>
    </xf>
    <xf numFmtId="0" fontId="9" fillId="0" borderId="0" xfId="4" applyNumberFormat="1" applyFont="1" applyFill="1" applyBorder="1" applyAlignment="1" applyProtection="1">
      <alignment horizontal="left" vertical="center"/>
      <protection hidden="1"/>
    </xf>
    <xf numFmtId="0" fontId="2" fillId="0" borderId="15" xfId="4" applyNumberFormat="1" applyFont="1" applyBorder="1" applyAlignment="1" applyProtection="1">
      <alignment vertical="center"/>
      <protection hidden="1"/>
    </xf>
    <xf numFmtId="0" fontId="2" fillId="0" borderId="0" xfId="4" applyNumberFormat="1" applyFont="1" applyFill="1" applyBorder="1" applyAlignment="1" applyProtection="1">
      <alignment horizontal="left" vertical="center"/>
      <protection hidden="1"/>
    </xf>
    <xf numFmtId="0" fontId="2" fillId="0" borderId="14" xfId="4" applyNumberFormat="1" applyFont="1" applyFill="1" applyBorder="1" applyAlignment="1" applyProtection="1">
      <alignment vertical="center"/>
      <protection hidden="1"/>
    </xf>
    <xf numFmtId="0" fontId="2" fillId="0" borderId="15" xfId="4" applyNumberFormat="1" applyFont="1" applyFill="1" applyBorder="1" applyAlignment="1" applyProtection="1">
      <alignment vertical="center"/>
      <protection hidden="1"/>
    </xf>
    <xf numFmtId="0" fontId="2" fillId="5" borderId="7" xfId="4" applyNumberFormat="1" applyFont="1" applyFill="1" applyBorder="1" applyAlignment="1" applyProtection="1">
      <alignment horizontal="left" vertical="center" indent="1"/>
      <protection locked="0"/>
    </xf>
    <xf numFmtId="0" fontId="2" fillId="5" borderId="8" xfId="4" applyNumberFormat="1" applyFont="1" applyFill="1" applyBorder="1" applyAlignment="1" applyProtection="1">
      <alignment horizontal="left" vertical="center"/>
      <protection hidden="1"/>
    </xf>
    <xf numFmtId="0" fontId="2" fillId="5" borderId="9" xfId="4" applyNumberFormat="1" applyFont="1" applyFill="1" applyBorder="1" applyAlignment="1" applyProtection="1">
      <alignment horizontal="left" vertical="center"/>
      <protection hidden="1"/>
    </xf>
    <xf numFmtId="0" fontId="2" fillId="5" borderId="28" xfId="4" applyNumberFormat="1" applyFont="1" applyFill="1" applyBorder="1" applyAlignment="1" applyProtection="1">
      <alignment horizontal="left" vertical="center" indent="1"/>
      <protection locked="0"/>
    </xf>
    <xf numFmtId="0" fontId="2" fillId="5" borderId="29" xfId="4" applyNumberFormat="1" applyFont="1" applyFill="1" applyBorder="1" applyAlignment="1" applyProtection="1">
      <alignment horizontal="left" vertical="center"/>
      <protection hidden="1"/>
    </xf>
    <xf numFmtId="0" fontId="2" fillId="5" borderId="30" xfId="4" applyNumberFormat="1" applyFont="1" applyFill="1" applyBorder="1" applyAlignment="1" applyProtection="1">
      <alignment horizontal="left" vertical="center"/>
      <protection hidden="1"/>
    </xf>
    <xf numFmtId="0" fontId="10" fillId="0" borderId="25" xfId="4" applyNumberFormat="1" applyFont="1" applyFill="1" applyBorder="1" applyAlignment="1" applyProtection="1">
      <alignment horizontal="left" vertical="center" indent="1"/>
      <protection hidden="1"/>
    </xf>
    <xf numFmtId="0" fontId="10" fillId="0" borderId="26" xfId="4" applyNumberFormat="1" applyFont="1" applyFill="1" applyBorder="1" applyAlignment="1" applyProtection="1">
      <alignment horizontal="left" vertical="center"/>
      <protection hidden="1"/>
    </xf>
    <xf numFmtId="0" fontId="10" fillId="0" borderId="27" xfId="4" applyNumberFormat="1" applyFont="1" applyFill="1" applyBorder="1" applyAlignment="1" applyProtection="1">
      <alignment horizontal="left" vertical="center"/>
      <protection hidden="1"/>
    </xf>
    <xf numFmtId="0" fontId="2" fillId="0" borderId="15" xfId="4" applyNumberFormat="1" applyFont="1" applyFill="1" applyBorder="1" applyAlignment="1" applyProtection="1">
      <alignment horizontal="left" vertical="center"/>
      <protection hidden="1"/>
    </xf>
    <xf numFmtId="0" fontId="2" fillId="0" borderId="0" xfId="2" applyNumberFormat="1" applyFont="1" applyBorder="1" applyAlignment="1" applyProtection="1">
      <alignment vertical="center"/>
      <protection hidden="1"/>
    </xf>
    <xf numFmtId="0" fontId="2" fillId="0" borderId="0" xfId="4" applyNumberFormat="1" applyFont="1" applyBorder="1" applyAlignment="1" applyProtection="1">
      <alignment vertical="center"/>
      <protection hidden="1"/>
    </xf>
    <xf numFmtId="0" fontId="9" fillId="0" borderId="0" xfId="2" applyNumberFormat="1" applyFont="1" applyBorder="1" applyAlignment="1" applyProtection="1">
      <alignment vertical="center"/>
      <protection hidden="1"/>
    </xf>
    <xf numFmtId="0" fontId="2" fillId="0" borderId="16" xfId="2" applyNumberFormat="1" applyFont="1" applyFill="1" applyBorder="1" applyAlignment="1" applyProtection="1">
      <alignment vertical="center"/>
      <protection hidden="1"/>
    </xf>
    <xf numFmtId="0" fontId="2" fillId="0" borderId="17" xfId="2" applyNumberFormat="1" applyFont="1" applyFill="1" applyBorder="1" applyAlignment="1" applyProtection="1">
      <alignment vertical="center"/>
      <protection hidden="1"/>
    </xf>
    <xf numFmtId="0" fontId="2" fillId="0" borderId="18" xfId="2" applyNumberFormat="1" applyFont="1" applyFill="1" applyBorder="1" applyAlignment="1" applyProtection="1">
      <alignment vertical="center"/>
      <protection hidden="1"/>
    </xf>
    <xf numFmtId="0" fontId="2" fillId="0" borderId="14" xfId="4" applyNumberFormat="1" applyFont="1" applyFill="1" applyBorder="1" applyAlignment="1" applyProtection="1">
      <alignment horizontal="left" vertical="center"/>
      <protection hidden="1"/>
    </xf>
    <xf numFmtId="0" fontId="2" fillId="0" borderId="16" xfId="4" applyNumberFormat="1" applyFont="1" applyFill="1" applyBorder="1" applyAlignment="1" applyProtection="1">
      <alignment vertical="center"/>
      <protection hidden="1"/>
    </xf>
    <xf numFmtId="0" fontId="2" fillId="0" borderId="17" xfId="4" applyNumberFormat="1" applyFont="1" applyFill="1" applyBorder="1" applyAlignment="1" applyProtection="1">
      <alignment vertical="center"/>
      <protection hidden="1"/>
    </xf>
    <xf numFmtId="0" fontId="2" fillId="0" borderId="18" xfId="4" applyNumberFormat="1" applyFont="1" applyFill="1" applyBorder="1" applyAlignment="1" applyProtection="1">
      <alignment vertical="center"/>
      <protection hidden="1"/>
    </xf>
    <xf numFmtId="0" fontId="2" fillId="0" borderId="12" xfId="4" applyNumberFormat="1" applyFont="1" applyBorder="1" applyAlignment="1" applyProtection="1">
      <alignment vertical="center"/>
      <protection hidden="1"/>
    </xf>
    <xf numFmtId="0" fontId="2" fillId="0" borderId="0" xfId="2" applyNumberFormat="1" applyFont="1" applyFill="1" applyBorder="1" applyAlignment="1" applyProtection="1">
      <alignment horizontal="center" vertical="center"/>
      <protection hidden="1"/>
    </xf>
    <xf numFmtId="0" fontId="10" fillId="0" borderId="0" xfId="2" applyNumberFormat="1" applyFont="1" applyFill="1" applyBorder="1" applyAlignment="1" applyProtection="1">
      <alignment vertical="center"/>
      <protection hidden="1"/>
    </xf>
    <xf numFmtId="0" fontId="10" fillId="0" borderId="0" xfId="2" applyNumberFormat="1" applyFont="1" applyFill="1" applyBorder="1" applyAlignment="1" applyProtection="1">
      <alignment horizontal="center" vertical="center"/>
      <protection hidden="1"/>
    </xf>
    <xf numFmtId="0" fontId="10" fillId="0" borderId="0" xfId="4" applyNumberFormat="1" applyFont="1" applyFill="1" applyBorder="1" applyAlignment="1" applyProtection="1">
      <alignment horizontal="center" vertical="center"/>
      <protection hidden="1"/>
    </xf>
    <xf numFmtId="0" fontId="10" fillId="0" borderId="0" xfId="4" applyNumberFormat="1" applyFont="1" applyFill="1" applyBorder="1" applyAlignment="1" applyProtection="1">
      <alignment vertical="center"/>
      <protection hidden="1"/>
    </xf>
    <xf numFmtId="0" fontId="11" fillId="0" borderId="0" xfId="2" applyNumberFormat="1" applyFont="1" applyFill="1" applyAlignment="1" applyProtection="1">
      <alignment horizontal="left" vertical="center"/>
      <protection hidden="1"/>
    </xf>
    <xf numFmtId="0" fontId="8" fillId="0" borderId="0" xfId="4" applyNumberFormat="1" applyFont="1" applyFill="1" applyBorder="1" applyAlignment="1" applyProtection="1">
      <alignment vertical="center"/>
      <protection hidden="1"/>
    </xf>
    <xf numFmtId="0" fontId="7" fillId="4" borderId="20" xfId="2" applyNumberFormat="1" applyFont="1" applyFill="1" applyBorder="1" applyAlignment="1" applyProtection="1">
      <alignment horizontal="left" vertical="center"/>
      <protection hidden="1"/>
    </xf>
    <xf numFmtId="0" fontId="8" fillId="10" borderId="0" xfId="2" applyNumberFormat="1" applyFont="1" applyFill="1" applyAlignment="1" applyProtection="1">
      <alignment vertical="center"/>
      <protection hidden="1"/>
    </xf>
    <xf numFmtId="0" fontId="2" fillId="10" borderId="0" xfId="2" applyNumberFormat="1" applyFont="1" applyFill="1" applyAlignment="1" applyProtection="1">
      <alignment vertical="center"/>
      <protection hidden="1"/>
    </xf>
    <xf numFmtId="0" fontId="2" fillId="10" borderId="0" xfId="4" applyNumberFormat="1" applyFont="1" applyFill="1" applyAlignment="1" applyProtection="1">
      <alignment vertical="center"/>
      <protection hidden="1"/>
    </xf>
    <xf numFmtId="0" fontId="2" fillId="10" borderId="0" xfId="4" applyNumberFormat="1" applyFont="1" applyFill="1" applyAlignment="1" applyProtection="1">
      <alignment horizontal="center" vertical="center"/>
      <protection hidden="1"/>
    </xf>
    <xf numFmtId="0" fontId="10" fillId="6" borderId="32" xfId="4" applyNumberFormat="1" applyFont="1" applyFill="1" applyBorder="1" applyAlignment="1" applyProtection="1">
      <alignment horizontal="left" indent="1"/>
      <protection hidden="1"/>
    </xf>
    <xf numFmtId="0" fontId="9" fillId="6" borderId="33" xfId="4" applyNumberFormat="1" applyFont="1" applyFill="1" applyBorder="1" applyAlignment="1" applyProtection="1">
      <alignment horizontal="left" vertical="top" indent="1"/>
      <protection hidden="1"/>
    </xf>
    <xf numFmtId="0" fontId="10" fillId="6" borderId="34" xfId="4" applyNumberFormat="1" applyFont="1" applyFill="1" applyBorder="1" applyAlignment="1" applyProtection="1">
      <alignment horizontal="left" vertical="center"/>
      <protection hidden="1"/>
    </xf>
    <xf numFmtId="0" fontId="2" fillId="0" borderId="0" xfId="4" applyNumberFormat="1" applyFont="1" applyFill="1" applyBorder="1" applyAlignment="1" applyProtection="1">
      <alignment horizontal="left" vertical="center" indent="1"/>
      <protection hidden="1"/>
    </xf>
    <xf numFmtId="0" fontId="2" fillId="0" borderId="23" xfId="4" applyNumberFormat="1" applyFont="1" applyFill="1" applyBorder="1" applyAlignment="1" applyProtection="1">
      <alignment vertical="center"/>
      <protection hidden="1"/>
    </xf>
    <xf numFmtId="0" fontId="2" fillId="0" borderId="24" xfId="4" applyNumberFormat="1" applyFont="1" applyFill="1" applyBorder="1" applyAlignment="1" applyProtection="1">
      <alignment vertical="center"/>
      <protection hidden="1"/>
    </xf>
    <xf numFmtId="0" fontId="9" fillId="0" borderId="0" xfId="4" applyNumberFormat="1" applyFont="1" applyFill="1" applyBorder="1" applyAlignment="1" applyProtection="1">
      <alignment horizontal="right" vertical="center" indent="1"/>
      <protection hidden="1"/>
    </xf>
    <xf numFmtId="0" fontId="2" fillId="2" borderId="23" xfId="4" applyNumberFormat="1" applyFont="1" applyFill="1" applyBorder="1" applyAlignment="1" applyProtection="1">
      <alignment vertical="center"/>
      <protection hidden="1"/>
    </xf>
    <xf numFmtId="0" fontId="2" fillId="2" borderId="24" xfId="4" applyNumberFormat="1" applyFont="1" applyFill="1" applyBorder="1" applyAlignment="1" applyProtection="1">
      <alignment vertical="center"/>
      <protection hidden="1"/>
    </xf>
    <xf numFmtId="0" fontId="2" fillId="2" borderId="26" xfId="4" applyNumberFormat="1" applyFont="1" applyFill="1" applyBorder="1" applyAlignment="1" applyProtection="1">
      <alignment vertical="center"/>
      <protection hidden="1"/>
    </xf>
    <xf numFmtId="0" fontId="2" fillId="2" borderId="27" xfId="4" applyNumberFormat="1" applyFont="1" applyFill="1" applyBorder="1" applyAlignment="1" applyProtection="1">
      <alignment vertical="center"/>
      <protection hidden="1"/>
    </xf>
    <xf numFmtId="0" fontId="6" fillId="0" borderId="0" xfId="2" applyNumberFormat="1" applyFont="1" applyFill="1" applyAlignment="1" applyProtection="1">
      <alignment vertical="center"/>
      <protection hidden="1"/>
    </xf>
    <xf numFmtId="0" fontId="2" fillId="5" borderId="7" xfId="4" applyNumberFormat="1" applyFont="1" applyFill="1" applyBorder="1" applyAlignment="1" applyProtection="1">
      <alignment horizontal="left" vertical="center"/>
      <protection locked="0"/>
    </xf>
    <xf numFmtId="0" fontId="2" fillId="9" borderId="8" xfId="4" applyNumberFormat="1" applyFont="1" applyFill="1" applyBorder="1" applyAlignment="1" applyProtection="1">
      <alignment horizontal="left" vertical="center" indent="2"/>
      <protection hidden="1"/>
    </xf>
    <xf numFmtId="0" fontId="2" fillId="5" borderId="8" xfId="4" applyNumberFormat="1" applyFont="1" applyFill="1" applyBorder="1" applyAlignment="1" applyProtection="1">
      <alignment horizontal="left" vertical="center" indent="1"/>
      <protection hidden="1"/>
    </xf>
    <xf numFmtId="0" fontId="2" fillId="9" borderId="10" xfId="4" applyNumberFormat="1" applyFont="1" applyFill="1" applyBorder="1" applyAlignment="1" applyProtection="1">
      <alignment horizontal="left" vertical="center" indent="1"/>
      <protection locked="0"/>
    </xf>
    <xf numFmtId="0" fontId="2" fillId="0" borderId="14" xfId="2" applyNumberFormat="1" applyFont="1" applyFill="1" applyBorder="1" applyAlignment="1" applyProtection="1">
      <alignment vertical="center"/>
      <protection hidden="1"/>
    </xf>
    <xf numFmtId="0" fontId="2" fillId="0" borderId="15" xfId="2" applyNumberFormat="1" applyFont="1" applyFill="1" applyBorder="1" applyAlignment="1" applyProtection="1">
      <alignment vertical="center"/>
      <protection hidden="1"/>
    </xf>
    <xf numFmtId="0" fontId="2" fillId="0" borderId="13" xfId="4" applyNumberFormat="1" applyFont="1" applyFill="1" applyBorder="1" applyAlignment="1" applyProtection="1">
      <alignment vertical="center"/>
      <protection hidden="1"/>
    </xf>
    <xf numFmtId="0" fontId="2" fillId="0" borderId="0" xfId="2" applyNumberFormat="1" applyFont="1" applyFill="1" applyBorder="1" applyAlignment="1" applyProtection="1">
      <alignment horizontal="left" vertical="center" indent="1"/>
      <protection hidden="1"/>
    </xf>
    <xf numFmtId="0" fontId="9" fillId="0" borderId="0" xfId="4" applyNumberFormat="1" applyFont="1" applyFill="1" applyBorder="1" applyAlignment="1" applyProtection="1">
      <alignment horizontal="left" vertical="center" indent="1"/>
      <protection hidden="1"/>
    </xf>
    <xf numFmtId="0" fontId="9" fillId="2" borderId="37" xfId="4" applyNumberFormat="1" applyFont="1" applyFill="1" applyBorder="1" applyAlignment="1" applyProtection="1">
      <alignment horizontal="center"/>
      <protection hidden="1"/>
    </xf>
    <xf numFmtId="0" fontId="9" fillId="2" borderId="22" xfId="4" applyNumberFormat="1" applyFont="1" applyFill="1" applyBorder="1" applyAlignment="1" applyProtection="1">
      <alignment horizontal="left" indent="1"/>
      <protection hidden="1"/>
    </xf>
    <xf numFmtId="0" fontId="10" fillId="2" borderId="24" xfId="4" applyNumberFormat="1" applyFont="1" applyFill="1" applyBorder="1" applyAlignment="1" applyProtection="1">
      <alignment vertical="center"/>
      <protection hidden="1"/>
    </xf>
    <xf numFmtId="0" fontId="9" fillId="2" borderId="38" xfId="4" applyNumberFormat="1" applyFont="1" applyFill="1" applyBorder="1" applyAlignment="1" applyProtection="1">
      <alignment horizontal="center" vertical="top" wrapText="1"/>
      <protection hidden="1"/>
    </xf>
    <xf numFmtId="0" fontId="2" fillId="2" borderId="25" xfId="4" applyNumberFormat="1" applyFont="1" applyFill="1" applyBorder="1" applyAlignment="1" applyProtection="1">
      <alignment vertical="center"/>
      <protection hidden="1"/>
    </xf>
    <xf numFmtId="0" fontId="10" fillId="2" borderId="27" xfId="4" applyNumberFormat="1" applyFont="1" applyFill="1" applyBorder="1" applyAlignment="1" applyProtection="1">
      <alignment vertical="center"/>
      <protection hidden="1"/>
    </xf>
    <xf numFmtId="0" fontId="2" fillId="0" borderId="8" xfId="4" applyNumberFormat="1" applyFont="1" applyFill="1" applyBorder="1" applyAlignment="1" applyProtection="1">
      <alignment horizontal="left" vertical="center" indent="1"/>
      <protection hidden="1"/>
    </xf>
    <xf numFmtId="0" fontId="2" fillId="0" borderId="9" xfId="4" applyNumberFormat="1" applyFont="1" applyFill="1" applyBorder="1" applyAlignment="1" applyProtection="1">
      <alignment vertical="center"/>
      <protection hidden="1"/>
    </xf>
    <xf numFmtId="165" fontId="8" fillId="9" borderId="10" xfId="5" applyNumberFormat="1" applyFont="1" applyFill="1" applyBorder="1" applyAlignment="1" applyProtection="1">
      <alignment horizontal="center" vertical="center"/>
      <protection locked="0"/>
    </xf>
    <xf numFmtId="0" fontId="2" fillId="0" borderId="7" xfId="4" applyNumberFormat="1" applyFont="1" applyFill="1" applyBorder="1" applyAlignment="1" applyProtection="1">
      <alignment horizontal="left" vertical="center" indent="1"/>
      <protection hidden="1"/>
    </xf>
    <xf numFmtId="0" fontId="2" fillId="0" borderId="9" xfId="4" applyNumberFormat="1" applyFont="1" applyFill="1" applyBorder="1" applyAlignment="1" applyProtection="1">
      <alignment horizontal="left" vertical="center" indent="1"/>
      <protection hidden="1"/>
    </xf>
    <xf numFmtId="0" fontId="2" fillId="0" borderId="8" xfId="4" applyNumberFormat="1" applyFont="1" applyFill="1" applyBorder="1" applyAlignment="1" applyProtection="1">
      <alignment vertical="center"/>
      <protection hidden="1"/>
    </xf>
    <xf numFmtId="0" fontId="2" fillId="0" borderId="14" xfId="4" applyNumberFormat="1" applyFont="1" applyFill="1" applyBorder="1" applyAlignment="1" applyProtection="1">
      <alignment horizontal="center" vertical="center"/>
      <protection hidden="1"/>
    </xf>
    <xf numFmtId="0" fontId="10" fillId="0" borderId="14" xfId="4" applyNumberFormat="1" applyFont="1" applyFill="1" applyBorder="1" applyAlignment="1" applyProtection="1">
      <alignment horizontal="center" vertical="center"/>
      <protection hidden="1"/>
    </xf>
    <xf numFmtId="0" fontId="2" fillId="0" borderId="15" xfId="4" applyNumberFormat="1" applyFont="1" applyBorder="1" applyAlignment="1" applyProtection="1">
      <alignment horizontal="left" vertical="center" indent="1"/>
      <protection hidden="1"/>
    </xf>
    <xf numFmtId="0" fontId="10" fillId="0" borderId="16" xfId="4" applyNumberFormat="1" applyFont="1" applyFill="1" applyBorder="1" applyAlignment="1" applyProtection="1">
      <alignment horizontal="center" vertical="center"/>
      <protection hidden="1"/>
    </xf>
    <xf numFmtId="0" fontId="10" fillId="0" borderId="17" xfId="4" applyNumberFormat="1" applyFont="1" applyFill="1" applyBorder="1" applyAlignment="1" applyProtection="1">
      <alignment vertical="center"/>
      <protection hidden="1"/>
    </xf>
    <xf numFmtId="0" fontId="2" fillId="0" borderId="18" xfId="4" applyNumberFormat="1" applyFont="1" applyBorder="1" applyAlignment="1" applyProtection="1">
      <alignment vertical="center"/>
      <protection hidden="1"/>
    </xf>
    <xf numFmtId="0" fontId="2" fillId="2" borderId="19" xfId="4" applyNumberFormat="1" applyFont="1" applyFill="1" applyBorder="1" applyAlignment="1" applyProtection="1">
      <alignment vertical="center"/>
      <protection hidden="1"/>
    </xf>
    <xf numFmtId="0" fontId="7" fillId="2" borderId="20" xfId="4" applyNumberFormat="1" applyFont="1" applyFill="1" applyBorder="1" applyAlignment="1" applyProtection="1">
      <alignment vertical="center"/>
      <protection hidden="1"/>
    </xf>
    <xf numFmtId="0" fontId="2" fillId="2" borderId="20" xfId="4" applyNumberFormat="1" applyFont="1" applyFill="1" applyBorder="1" applyAlignment="1" applyProtection="1">
      <alignment vertical="center"/>
      <protection hidden="1"/>
    </xf>
    <xf numFmtId="0" fontId="2" fillId="2" borderId="21" xfId="4" applyNumberFormat="1" applyFont="1" applyFill="1" applyBorder="1" applyAlignment="1" applyProtection="1">
      <alignment vertical="center"/>
      <protection hidden="1"/>
    </xf>
    <xf numFmtId="0" fontId="2" fillId="9" borderId="17" xfId="4" applyNumberFormat="1" applyFont="1" applyFill="1" applyBorder="1" applyAlignment="1" applyProtection="1">
      <alignment vertical="center"/>
      <protection locked="0"/>
    </xf>
    <xf numFmtId="0" fontId="2" fillId="9" borderId="0" xfId="4" applyNumberFormat="1" applyFont="1" applyFill="1" applyBorder="1" applyAlignment="1" applyProtection="1">
      <alignment vertical="center"/>
      <protection locked="0"/>
    </xf>
    <xf numFmtId="49" fontId="15" fillId="0" borderId="0" xfId="7" applyNumberFormat="1" applyFont="1" applyFill="1" applyAlignment="1" applyProtection="1">
      <alignment horizontal="left" vertical="center"/>
      <protection hidden="1"/>
    </xf>
    <xf numFmtId="49" fontId="9" fillId="0" borderId="0" xfId="2" applyNumberFormat="1" applyFont="1" applyAlignment="1" applyProtection="1">
      <alignment horizontal="left" vertical="top"/>
      <protection hidden="1"/>
    </xf>
    <xf numFmtId="49" fontId="9" fillId="0" borderId="0" xfId="7" applyNumberFormat="1" applyFont="1" applyFill="1" applyAlignment="1" applyProtection="1">
      <alignment vertical="top"/>
      <protection hidden="1"/>
    </xf>
    <xf numFmtId="49" fontId="7" fillId="0" borderId="0" xfId="2" applyNumberFormat="1" applyFont="1" applyFill="1" applyAlignment="1" applyProtection="1">
      <alignment horizontal="center" vertical="top"/>
      <protection hidden="1"/>
    </xf>
    <xf numFmtId="49" fontId="2" fillId="0" borderId="0" xfId="2" applyNumberFormat="1" applyFont="1" applyFill="1" applyAlignment="1" applyProtection="1">
      <alignment horizontal="left" vertical="top"/>
      <protection hidden="1"/>
    </xf>
    <xf numFmtId="0" fontId="2" fillId="0" borderId="0" xfId="7" applyNumberFormat="1" applyFont="1" applyFill="1" applyAlignment="1" applyProtection="1">
      <alignment vertical="top"/>
      <protection hidden="1"/>
    </xf>
    <xf numFmtId="49" fontId="16" fillId="0" borderId="0" xfId="2" applyNumberFormat="1" applyFont="1" applyFill="1" applyAlignment="1" applyProtection="1">
      <alignment horizontal="left" vertical="top"/>
      <protection hidden="1"/>
    </xf>
    <xf numFmtId="49" fontId="7" fillId="0" borderId="0" xfId="2" applyNumberFormat="1" applyFont="1" applyFill="1" applyAlignment="1" applyProtection="1">
      <alignment horizontal="left" vertical="top"/>
      <protection hidden="1"/>
    </xf>
    <xf numFmtId="49" fontId="2" fillId="0" borderId="0" xfId="2" applyNumberFormat="1" applyFont="1" applyAlignment="1" applyProtection="1">
      <alignment horizontal="left" vertical="top"/>
      <protection hidden="1"/>
    </xf>
    <xf numFmtId="49" fontId="18" fillId="0" borderId="0" xfId="8" applyNumberFormat="1" applyFont="1" applyFill="1" applyAlignment="1" applyProtection="1">
      <alignment horizontal="center" vertical="top"/>
      <protection hidden="1"/>
    </xf>
    <xf numFmtId="49" fontId="9" fillId="0" borderId="0" xfId="2" applyNumberFormat="1" applyFont="1" applyFill="1" applyAlignment="1" applyProtection="1">
      <alignment horizontal="left" vertical="top"/>
      <protection hidden="1"/>
    </xf>
    <xf numFmtId="49" fontId="15" fillId="0" borderId="0" xfId="6" applyNumberFormat="1" applyFont="1" applyFill="1" applyAlignment="1" applyProtection="1">
      <alignment vertical="top"/>
      <protection hidden="1"/>
    </xf>
    <xf numFmtId="49" fontId="9" fillId="0" borderId="0" xfId="3" applyNumberFormat="1" applyFont="1" applyFill="1" applyAlignment="1" applyProtection="1">
      <alignment horizontal="left" vertical="top"/>
      <protection hidden="1"/>
    </xf>
    <xf numFmtId="49" fontId="9" fillId="0" borderId="0" xfId="6" applyNumberFormat="1" applyFont="1" applyFill="1" applyAlignment="1" applyProtection="1">
      <alignment vertical="top"/>
      <protection hidden="1"/>
    </xf>
    <xf numFmtId="49" fontId="9" fillId="0" borderId="0" xfId="6" applyNumberFormat="1" applyFont="1" applyFill="1" applyAlignment="1" applyProtection="1">
      <alignment horizontal="left" vertical="top"/>
      <protection hidden="1"/>
    </xf>
    <xf numFmtId="49" fontId="14" fillId="0" borderId="0" xfId="4" applyNumberFormat="1" applyFont="1" applyFill="1" applyAlignment="1" applyProtection="1">
      <alignment vertical="top"/>
      <protection hidden="1"/>
    </xf>
    <xf numFmtId="49" fontId="9" fillId="0" borderId="0" xfId="4" applyNumberFormat="1" applyFont="1" applyFill="1" applyAlignment="1" applyProtection="1">
      <alignment vertical="top"/>
      <protection hidden="1"/>
    </xf>
    <xf numFmtId="49" fontId="14" fillId="0" borderId="0" xfId="3" applyNumberFormat="1" applyFont="1" applyFill="1" applyAlignment="1" applyProtection="1">
      <alignment horizontal="left" vertical="top"/>
      <protection hidden="1"/>
    </xf>
    <xf numFmtId="49" fontId="9" fillId="0" borderId="0" xfId="3" applyNumberFormat="1" applyFont="1" applyFill="1" applyAlignment="1" applyProtection="1">
      <alignment vertical="top"/>
      <protection hidden="1"/>
    </xf>
    <xf numFmtId="14" fontId="2" fillId="7" borderId="31" xfId="4" applyNumberFormat="1" applyFont="1" applyFill="1" applyBorder="1" applyAlignment="1" applyProtection="1">
      <alignment horizontal="left" vertical="center" indent="1"/>
      <protection locked="0"/>
    </xf>
    <xf numFmtId="49" fontId="2" fillId="5" borderId="31" xfId="4" applyNumberFormat="1" applyFont="1" applyFill="1" applyBorder="1" applyAlignment="1" applyProtection="1">
      <alignment horizontal="left" vertical="center" indent="1"/>
      <protection locked="0"/>
    </xf>
    <xf numFmtId="0" fontId="19" fillId="0" borderId="0" xfId="2" applyNumberFormat="1" applyFont="1" applyFill="1" applyAlignment="1" applyProtection="1">
      <alignment vertical="center"/>
      <protection hidden="1"/>
    </xf>
    <xf numFmtId="0" fontId="2" fillId="10" borderId="0" xfId="4" applyNumberFormat="1" applyFont="1" applyFill="1" applyAlignment="1" applyProtection="1">
      <alignment vertical="center"/>
      <protection locked="0" hidden="1"/>
    </xf>
    <xf numFmtId="0" fontId="2" fillId="2" borderId="0" xfId="2" applyNumberFormat="1" applyFont="1" applyFill="1" applyBorder="1" applyAlignment="1" applyProtection="1">
      <alignment vertical="center"/>
      <protection hidden="1"/>
    </xf>
    <xf numFmtId="0" fontId="6" fillId="0" borderId="0" xfId="4" applyNumberFormat="1" applyFont="1" applyFill="1" applyBorder="1" applyAlignment="1" applyProtection="1">
      <alignment horizontal="left" vertical="center" indent="9"/>
      <protection hidden="1"/>
    </xf>
    <xf numFmtId="0" fontId="6" fillId="0" borderId="0" xfId="1" quotePrefix="1" applyNumberFormat="1" applyFont="1" applyBorder="1" applyAlignment="1" applyProtection="1">
      <alignment horizontal="left" vertical="center"/>
      <protection hidden="1"/>
    </xf>
    <xf numFmtId="0" fontId="2" fillId="2" borderId="24" xfId="2" applyNumberFormat="1" applyFont="1" applyFill="1" applyBorder="1" applyAlignment="1" applyProtection="1">
      <alignment vertical="center"/>
      <protection hidden="1"/>
    </xf>
    <xf numFmtId="0" fontId="2" fillId="2" borderId="27" xfId="2" applyNumberFormat="1" applyFont="1" applyFill="1" applyBorder="1" applyAlignment="1" applyProtection="1">
      <alignment vertical="center"/>
      <protection hidden="1"/>
    </xf>
    <xf numFmtId="0" fontId="2" fillId="2" borderId="23" xfId="2" applyNumberFormat="1" applyFont="1" applyFill="1" applyBorder="1" applyAlignment="1" applyProtection="1">
      <alignment vertical="center"/>
      <protection hidden="1"/>
    </xf>
    <xf numFmtId="0" fontId="2" fillId="2" borderId="26" xfId="2" applyNumberFormat="1" applyFont="1" applyFill="1" applyBorder="1" applyAlignment="1" applyProtection="1">
      <alignment vertical="center"/>
      <protection hidden="1"/>
    </xf>
    <xf numFmtId="0" fontId="2" fillId="2" borderId="22" xfId="4" applyNumberFormat="1" applyFont="1" applyFill="1" applyBorder="1" applyAlignment="1" applyProtection="1">
      <alignment vertical="center"/>
      <protection hidden="1"/>
    </xf>
    <xf numFmtId="0" fontId="9" fillId="2" borderId="0" xfId="4" applyNumberFormat="1" applyFont="1" applyFill="1" applyBorder="1" applyAlignment="1" applyProtection="1">
      <alignment horizontal="left" vertical="center" indent="2"/>
      <protection hidden="1"/>
    </xf>
    <xf numFmtId="0" fontId="2" fillId="2" borderId="35" xfId="4" applyNumberFormat="1" applyFont="1" applyFill="1" applyBorder="1" applyAlignment="1" applyProtection="1">
      <alignment vertical="center"/>
      <protection hidden="1"/>
    </xf>
    <xf numFmtId="0" fontId="2" fillId="2" borderId="0" xfId="4" applyNumberFormat="1" applyFont="1" applyFill="1" applyBorder="1" applyAlignment="1" applyProtection="1">
      <alignment vertical="center"/>
      <protection hidden="1"/>
    </xf>
    <xf numFmtId="0" fontId="2" fillId="2" borderId="0" xfId="4" applyNumberFormat="1" applyFont="1" applyFill="1" applyBorder="1" applyAlignment="1" applyProtection="1">
      <alignment horizontal="left" vertical="center" indent="1"/>
      <protection hidden="1"/>
    </xf>
    <xf numFmtId="0" fontId="2" fillId="2" borderId="36" xfId="4" applyNumberFormat="1" applyFont="1" applyFill="1" applyBorder="1" applyAlignment="1" applyProtection="1">
      <alignment vertical="center"/>
      <protection hidden="1"/>
    </xf>
    <xf numFmtId="0" fontId="9" fillId="2" borderId="35" xfId="2" applyNumberFormat="1" applyFont="1" applyFill="1" applyBorder="1" applyAlignment="1" applyProtection="1">
      <alignment horizontal="left" vertical="center" indent="1"/>
      <protection hidden="1"/>
    </xf>
    <xf numFmtId="0" fontId="2" fillId="2" borderId="9" xfId="4" applyNumberFormat="1" applyFont="1" applyFill="1" applyBorder="1" applyAlignment="1" applyProtection="1">
      <alignment vertical="center"/>
      <protection hidden="1"/>
    </xf>
    <xf numFmtId="0" fontId="2" fillId="2" borderId="0" xfId="4" applyNumberFormat="1" applyFont="1" applyFill="1" applyBorder="1" applyAlignment="1" applyProtection="1">
      <alignment horizontal="left" vertical="top" indent="1"/>
      <protection hidden="1"/>
    </xf>
    <xf numFmtId="0" fontId="2" fillId="2" borderId="7" xfId="4" applyNumberFormat="1" applyFont="1" applyFill="1" applyBorder="1" applyAlignment="1" applyProtection="1">
      <alignment horizontal="left" vertical="center" indent="1"/>
      <protection hidden="1"/>
    </xf>
    <xf numFmtId="0" fontId="10" fillId="2" borderId="38" xfId="4" applyNumberFormat="1" applyFont="1" applyFill="1" applyBorder="1" applyAlignment="1" applyProtection="1">
      <alignment horizontal="center" textRotation="90"/>
      <protection hidden="1"/>
    </xf>
    <xf numFmtId="0" fontId="10" fillId="2" borderId="38" xfId="4" applyNumberFormat="1" applyFont="1" applyFill="1" applyBorder="1" applyAlignment="1" applyProtection="1">
      <alignment horizontal="center" textRotation="90" wrapText="1"/>
      <protection hidden="1"/>
    </xf>
    <xf numFmtId="0" fontId="10" fillId="2" borderId="22" xfId="4" applyNumberFormat="1" applyFont="1" applyFill="1" applyBorder="1" applyAlignment="1" applyProtection="1">
      <alignment horizontal="left" vertical="center" indent="1"/>
      <protection hidden="1"/>
    </xf>
    <xf numFmtId="0" fontId="10" fillId="2" borderId="23" xfId="4" applyNumberFormat="1" applyFont="1" applyFill="1" applyBorder="1" applyAlignment="1" applyProtection="1">
      <alignment vertical="center"/>
      <protection hidden="1"/>
    </xf>
    <xf numFmtId="0" fontId="10" fillId="2" borderId="26" xfId="4" applyNumberFormat="1" applyFont="1" applyFill="1" applyBorder="1" applyAlignment="1" applyProtection="1">
      <alignment vertical="center"/>
      <protection hidden="1"/>
    </xf>
    <xf numFmtId="0" fontId="2" fillId="0" borderId="22" xfId="4" applyNumberFormat="1" applyFont="1" applyFill="1" applyBorder="1" applyAlignment="1" applyProtection="1">
      <alignment horizontal="left" vertical="center" indent="1"/>
      <protection hidden="1"/>
    </xf>
    <xf numFmtId="165" fontId="8" fillId="9" borderId="37" xfId="5" applyNumberFormat="1" applyFont="1" applyFill="1" applyBorder="1" applyAlignment="1" applyProtection="1">
      <alignment horizontal="center"/>
      <protection locked="0"/>
    </xf>
    <xf numFmtId="0" fontId="2" fillId="0" borderId="10" xfId="4" applyNumberFormat="1" applyFont="1" applyFill="1" applyBorder="1" applyAlignment="1" applyProtection="1">
      <alignment horizontal="left" vertical="center" indent="1"/>
      <protection hidden="1"/>
    </xf>
    <xf numFmtId="0" fontId="2" fillId="0" borderId="37" xfId="4" applyNumberFormat="1" applyFont="1" applyFill="1" applyBorder="1" applyAlignment="1" applyProtection="1">
      <alignment horizontal="left" vertical="center" indent="1"/>
      <protection hidden="1"/>
    </xf>
    <xf numFmtId="0" fontId="2" fillId="0" borderId="16" xfId="4" applyNumberFormat="1" applyFont="1" applyFill="1" applyBorder="1" applyAlignment="1" applyProtection="1">
      <alignment horizontal="left" vertical="center"/>
      <protection hidden="1"/>
    </xf>
    <xf numFmtId="0" fontId="2" fillId="9" borderId="7" xfId="4" applyNumberFormat="1" applyFont="1" applyFill="1" applyBorder="1" applyAlignment="1" applyProtection="1">
      <alignment horizontal="left" vertical="center" indent="3"/>
      <protection hidden="1"/>
    </xf>
    <xf numFmtId="0" fontId="2" fillId="9" borderId="10" xfId="4" applyNumberFormat="1" applyFont="1" applyFill="1" applyBorder="1" applyAlignment="1" applyProtection="1">
      <alignment horizontal="left" vertical="center" indent="3"/>
      <protection hidden="1"/>
    </xf>
    <xf numFmtId="0" fontId="2" fillId="0" borderId="17" xfId="4" applyNumberFormat="1" applyFont="1" applyBorder="1" applyAlignment="1" applyProtection="1">
      <alignment vertical="center"/>
      <protection hidden="1"/>
    </xf>
    <xf numFmtId="49" fontId="2" fillId="9" borderId="10" xfId="4" applyNumberFormat="1" applyFont="1" applyFill="1" applyBorder="1" applyAlignment="1" applyProtection="1">
      <alignment horizontal="left" vertical="center" indent="1"/>
      <protection locked="0"/>
    </xf>
    <xf numFmtId="4" fontId="2" fillId="9" borderId="10" xfId="4" applyNumberFormat="1" applyFont="1" applyFill="1" applyBorder="1" applyAlignment="1" applyProtection="1">
      <alignment horizontal="right" vertical="center" indent="1"/>
      <protection locked="0"/>
    </xf>
    <xf numFmtId="0" fontId="8" fillId="0" borderId="0" xfId="2" applyNumberFormat="1" applyFont="1" applyFill="1" applyAlignment="1" applyProtection="1">
      <alignment vertical="center"/>
      <protection hidden="1"/>
    </xf>
    <xf numFmtId="0" fontId="11" fillId="0" borderId="0" xfId="1" quotePrefix="1" applyNumberFormat="1" applyFont="1" applyAlignment="1" applyProtection="1">
      <alignment horizontal="right"/>
      <protection hidden="1"/>
    </xf>
    <xf numFmtId="0" fontId="11" fillId="0" borderId="0" xfId="2" applyNumberFormat="1" applyFont="1" applyFill="1" applyAlignment="1" applyProtection="1">
      <alignment horizontal="right" vertical="top"/>
      <protection hidden="1"/>
    </xf>
    <xf numFmtId="0" fontId="2" fillId="2" borderId="37" xfId="4" applyNumberFormat="1" applyFont="1" applyFill="1" applyBorder="1" applyAlignment="1" applyProtection="1">
      <alignment vertical="center"/>
      <protection hidden="1"/>
    </xf>
    <xf numFmtId="0" fontId="9" fillId="2" borderId="39" xfId="2" applyNumberFormat="1" applyFont="1" applyFill="1" applyBorder="1" applyAlignment="1" applyProtection="1">
      <alignment horizontal="left" vertical="center" indent="1"/>
      <protection hidden="1"/>
    </xf>
    <xf numFmtId="0" fontId="9" fillId="2" borderId="26" xfId="2" applyNumberFormat="1" applyFont="1" applyFill="1" applyBorder="1" applyAlignment="1" applyProtection="1">
      <alignment horizontal="left" vertical="center" indent="1"/>
      <protection hidden="1"/>
    </xf>
    <xf numFmtId="0" fontId="2" fillId="2" borderId="37" xfId="4" applyNumberFormat="1" applyFont="1" applyFill="1" applyBorder="1" applyAlignment="1" applyProtection="1">
      <alignment horizontal="left" vertical="center" indent="1"/>
      <protection hidden="1"/>
    </xf>
    <xf numFmtId="0" fontId="2" fillId="2" borderId="39" xfId="2" applyNumberFormat="1" applyFont="1" applyFill="1" applyBorder="1" applyAlignment="1" applyProtection="1">
      <alignment vertical="top"/>
      <protection hidden="1"/>
    </xf>
    <xf numFmtId="0" fontId="9" fillId="2" borderId="39" xfId="2" applyNumberFormat="1" applyFont="1" applyFill="1" applyBorder="1" applyAlignment="1" applyProtection="1">
      <alignment horizontal="left" vertical="top"/>
      <protection hidden="1"/>
    </xf>
    <xf numFmtId="0" fontId="9" fillId="2" borderId="39" xfId="2" applyNumberFormat="1" applyFont="1" applyFill="1" applyBorder="1" applyAlignment="1" applyProtection="1">
      <alignment horizontal="left" vertical="top" indent="1"/>
      <protection hidden="1"/>
    </xf>
    <xf numFmtId="0" fontId="2" fillId="2" borderId="38" xfId="2" applyNumberFormat="1" applyFont="1" applyFill="1" applyBorder="1" applyAlignment="1" applyProtection="1">
      <alignment horizontal="center" vertical="center"/>
      <protection hidden="1"/>
    </xf>
    <xf numFmtId="0" fontId="9" fillId="2" borderId="38" xfId="2" applyNumberFormat="1" applyFont="1" applyFill="1" applyBorder="1" applyAlignment="1" applyProtection="1">
      <alignment horizontal="center" vertical="center"/>
      <protection hidden="1"/>
    </xf>
    <xf numFmtId="9" fontId="2" fillId="9" borderId="10" xfId="4" applyNumberFormat="1" applyFont="1" applyFill="1" applyBorder="1" applyAlignment="1" applyProtection="1">
      <alignment horizontal="right" vertical="center" indent="1"/>
      <protection locked="0"/>
    </xf>
    <xf numFmtId="0" fontId="9" fillId="2" borderId="25" xfId="2" applyNumberFormat="1" applyFont="1" applyFill="1" applyBorder="1" applyAlignment="1" applyProtection="1">
      <alignment horizontal="left" vertical="center" indent="1"/>
      <protection hidden="1"/>
    </xf>
    <xf numFmtId="0" fontId="9" fillId="2" borderId="27" xfId="2" applyNumberFormat="1" applyFont="1" applyFill="1" applyBorder="1" applyAlignment="1" applyProtection="1">
      <alignment horizontal="left" vertical="center" indent="1"/>
      <protection hidden="1"/>
    </xf>
    <xf numFmtId="0" fontId="9" fillId="2" borderId="39" xfId="2" applyNumberFormat="1" applyFont="1" applyFill="1" applyBorder="1" applyAlignment="1" applyProtection="1">
      <alignment horizontal="center" textRotation="90"/>
      <protection hidden="1"/>
    </xf>
    <xf numFmtId="0" fontId="9" fillId="2" borderId="37" xfId="2" applyNumberFormat="1" applyFont="1" applyFill="1" applyBorder="1" applyAlignment="1" applyProtection="1">
      <alignment horizontal="center" textRotation="90"/>
      <protection hidden="1"/>
    </xf>
    <xf numFmtId="0" fontId="9" fillId="2" borderId="37" xfId="2" applyNumberFormat="1" applyFont="1" applyFill="1" applyBorder="1" applyAlignment="1" applyProtection="1">
      <alignment horizontal="center" textRotation="90" wrapText="1"/>
      <protection hidden="1"/>
    </xf>
    <xf numFmtId="0" fontId="9" fillId="2" borderId="39" xfId="2" applyNumberFormat="1" applyFont="1" applyFill="1" applyBorder="1" applyAlignment="1" applyProtection="1">
      <alignment horizontal="left" vertical="top" wrapText="1" indent="1"/>
      <protection hidden="1"/>
    </xf>
    <xf numFmtId="167" fontId="2" fillId="0" borderId="10" xfId="4" applyNumberFormat="1" applyFont="1" applyFill="1" applyBorder="1" applyAlignment="1" applyProtection="1">
      <alignment horizontal="right" vertical="center" indent="1"/>
      <protection hidden="1"/>
    </xf>
    <xf numFmtId="0" fontId="2" fillId="2" borderId="8" xfId="4" applyNumberFormat="1" applyFont="1" applyFill="1" applyBorder="1" applyAlignment="1" applyProtection="1">
      <alignment vertical="center"/>
      <protection hidden="1"/>
    </xf>
    <xf numFmtId="166" fontId="7" fillId="2" borderId="8" xfId="4" applyNumberFormat="1" applyFont="1" applyFill="1" applyBorder="1" applyAlignment="1" applyProtection="1">
      <alignment horizontal="right" vertical="center" indent="1"/>
      <protection hidden="1"/>
    </xf>
    <xf numFmtId="0" fontId="2" fillId="2" borderId="8" xfId="4" applyNumberFormat="1" applyFont="1" applyFill="1" applyBorder="1" applyAlignment="1" applyProtection="1">
      <alignment horizontal="left" vertical="center" indent="1"/>
      <protection hidden="1"/>
    </xf>
    <xf numFmtId="166" fontId="2" fillId="2" borderId="8" xfId="4" applyNumberFormat="1" applyFont="1" applyFill="1" applyBorder="1" applyAlignment="1" applyProtection="1">
      <alignment horizontal="right" vertical="center" indent="1"/>
      <protection hidden="1"/>
    </xf>
    <xf numFmtId="167" fontId="2" fillId="2" borderId="8" xfId="4" applyNumberFormat="1" applyFont="1" applyFill="1" applyBorder="1" applyAlignment="1" applyProtection="1">
      <alignment horizontal="right" vertical="center" indent="1"/>
      <protection hidden="1"/>
    </xf>
    <xf numFmtId="0" fontId="2" fillId="2" borderId="35" xfId="4" applyNumberFormat="1" applyFont="1" applyFill="1" applyBorder="1" applyAlignment="1" applyProtection="1">
      <alignment horizontal="right" vertical="center" indent="1"/>
      <protection hidden="1"/>
    </xf>
    <xf numFmtId="0" fontId="7" fillId="2" borderId="22" xfId="4" applyNumberFormat="1" applyFont="1" applyFill="1" applyBorder="1" applyAlignment="1" applyProtection="1">
      <alignment horizontal="right" vertical="center" indent="1"/>
      <protection hidden="1"/>
    </xf>
    <xf numFmtId="0" fontId="7" fillId="2" borderId="8" xfId="4" applyNumberFormat="1" applyFont="1" applyFill="1" applyBorder="1" applyAlignment="1" applyProtection="1">
      <alignment vertical="center"/>
      <protection hidden="1"/>
    </xf>
    <xf numFmtId="167" fontId="7" fillId="2" borderId="8" xfId="4" applyNumberFormat="1" applyFont="1" applyFill="1" applyBorder="1" applyAlignment="1" applyProtection="1">
      <alignment horizontal="right" vertical="center" indent="1"/>
      <protection hidden="1"/>
    </xf>
    <xf numFmtId="168" fontId="2" fillId="9" borderId="10" xfId="4" applyNumberFormat="1" applyFont="1" applyFill="1" applyBorder="1" applyAlignment="1" applyProtection="1">
      <alignment horizontal="right" vertical="center" indent="1"/>
      <protection locked="0"/>
    </xf>
    <xf numFmtId="169" fontId="7" fillId="2" borderId="8" xfId="4" applyNumberFormat="1" applyFont="1" applyFill="1" applyBorder="1" applyAlignment="1" applyProtection="1">
      <alignment horizontal="right" vertical="center" indent="1"/>
      <protection hidden="1"/>
    </xf>
    <xf numFmtId="169" fontId="2" fillId="2" borderId="8" xfId="4" applyNumberFormat="1" applyFont="1" applyFill="1" applyBorder="1" applyAlignment="1" applyProtection="1">
      <alignment horizontal="right" vertical="center" indent="1"/>
      <protection hidden="1"/>
    </xf>
    <xf numFmtId="167" fontId="7" fillId="2" borderId="9" xfId="4" applyNumberFormat="1" applyFont="1" applyFill="1" applyBorder="1" applyAlignment="1" applyProtection="1">
      <alignment horizontal="right" vertical="center" indent="1"/>
      <protection hidden="1"/>
    </xf>
    <xf numFmtId="167" fontId="2" fillId="2" borderId="9" xfId="4" applyNumberFormat="1" applyFont="1" applyFill="1" applyBorder="1" applyAlignment="1" applyProtection="1">
      <alignment horizontal="right" vertical="center" indent="1"/>
      <protection hidden="1"/>
    </xf>
    <xf numFmtId="0" fontId="2" fillId="5" borderId="19" xfId="4" applyNumberFormat="1" applyFont="1" applyFill="1" applyBorder="1" applyAlignment="1" applyProtection="1">
      <alignment horizontal="left" vertical="center" indent="3"/>
      <protection hidden="1"/>
    </xf>
    <xf numFmtId="0" fontId="2" fillId="0" borderId="19" xfId="4" applyNumberFormat="1" applyFont="1" applyFill="1" applyBorder="1" applyAlignment="1" applyProtection="1">
      <alignment horizontal="left" vertical="center" indent="3"/>
      <protection hidden="1"/>
    </xf>
    <xf numFmtId="0" fontId="2" fillId="8" borderId="19" xfId="4" applyNumberFormat="1" applyFont="1" applyFill="1" applyBorder="1" applyAlignment="1" applyProtection="1">
      <alignment horizontal="left" vertical="center" indent="3"/>
      <protection hidden="1"/>
    </xf>
    <xf numFmtId="0" fontId="2" fillId="5" borderId="10" xfId="4" applyNumberFormat="1" applyFont="1" applyFill="1" applyBorder="1" applyAlignment="1" applyProtection="1">
      <alignment horizontal="left" vertical="center" indent="3"/>
      <protection hidden="1"/>
    </xf>
    <xf numFmtId="169" fontId="2" fillId="0" borderId="10" xfId="4" applyNumberFormat="1" applyFont="1" applyFill="1" applyBorder="1" applyAlignment="1" applyProtection="1">
      <alignment horizontal="right" vertical="center" indent="1"/>
      <protection hidden="1"/>
    </xf>
    <xf numFmtId="0" fontId="9" fillId="2" borderId="39" xfId="2" applyNumberFormat="1" applyFont="1" applyFill="1" applyBorder="1" applyAlignment="1" applyProtection="1">
      <alignment horizontal="center" textRotation="90" wrapText="1"/>
      <protection hidden="1"/>
    </xf>
    <xf numFmtId="166" fontId="2" fillId="0" borderId="10" xfId="4" applyNumberFormat="1" applyFont="1" applyFill="1" applyBorder="1" applyAlignment="1" applyProtection="1">
      <alignment horizontal="right" vertical="center" indent="1"/>
      <protection hidden="1"/>
    </xf>
    <xf numFmtId="0" fontId="13" fillId="2" borderId="38" xfId="2" applyNumberFormat="1" applyFont="1" applyFill="1" applyBorder="1" applyAlignment="1" applyProtection="1">
      <alignment horizontal="left" vertical="center" indent="1"/>
      <protection hidden="1"/>
    </xf>
    <xf numFmtId="0" fontId="13" fillId="2" borderId="39" xfId="2" applyNumberFormat="1" applyFont="1" applyFill="1" applyBorder="1" applyAlignment="1" applyProtection="1">
      <alignment horizontal="left" vertical="top" wrapText="1" indent="1"/>
      <protection hidden="1"/>
    </xf>
    <xf numFmtId="0" fontId="7" fillId="2" borderId="7" xfId="4" applyNumberFormat="1" applyFont="1" applyFill="1" applyBorder="1" applyAlignment="1" applyProtection="1">
      <alignment horizontal="left" vertical="center" indent="1"/>
      <protection hidden="1"/>
    </xf>
    <xf numFmtId="166" fontId="7" fillId="2" borderId="9" xfId="4" applyNumberFormat="1" applyFont="1" applyFill="1" applyBorder="1" applyAlignment="1" applyProtection="1">
      <alignment horizontal="right" vertical="center" indent="1"/>
      <protection hidden="1"/>
    </xf>
    <xf numFmtId="0" fontId="2" fillId="10" borderId="0" xfId="2" applyNumberFormat="1" applyFont="1" applyFill="1" applyAlignment="1" applyProtection="1">
      <alignment horizontal="center" vertical="center"/>
      <protection hidden="1"/>
    </xf>
    <xf numFmtId="168" fontId="2" fillId="10" borderId="0" xfId="2" applyNumberFormat="1" applyFont="1" applyFill="1" applyAlignment="1" applyProtection="1">
      <alignment horizontal="right" vertical="center" indent="1"/>
      <protection hidden="1"/>
    </xf>
    <xf numFmtId="0" fontId="20" fillId="11" borderId="0" xfId="2" applyNumberFormat="1" applyFont="1" applyFill="1" applyAlignment="1" applyProtection="1">
      <alignment vertical="center"/>
      <protection hidden="1"/>
    </xf>
    <xf numFmtId="0" fontId="20" fillId="11" borderId="0" xfId="4" applyNumberFormat="1" applyFont="1" applyFill="1" applyAlignment="1" applyProtection="1">
      <alignment vertical="center"/>
      <protection hidden="1"/>
    </xf>
    <xf numFmtId="0" fontId="20" fillId="11" borderId="0" xfId="2" applyNumberFormat="1" applyFont="1" applyFill="1" applyAlignment="1" applyProtection="1">
      <alignment horizontal="center" vertical="center" wrapText="1"/>
      <protection hidden="1"/>
    </xf>
    <xf numFmtId="168" fontId="7" fillId="10" borderId="0" xfId="2" applyNumberFormat="1" applyFont="1" applyFill="1" applyAlignment="1" applyProtection="1">
      <alignment horizontal="right" vertical="center" indent="1"/>
      <protection hidden="1"/>
    </xf>
    <xf numFmtId="0" fontId="2" fillId="10" borderId="0" xfId="4" applyNumberFormat="1" applyFont="1" applyFill="1" applyAlignment="1" applyProtection="1">
      <alignment horizontal="right" vertical="center" indent="1"/>
      <protection hidden="1"/>
    </xf>
    <xf numFmtId="0" fontId="2" fillId="12" borderId="0" xfId="4" applyNumberFormat="1" applyFont="1" applyFill="1" applyAlignment="1" applyProtection="1">
      <alignment horizontal="right" vertical="center" indent="1"/>
      <protection hidden="1"/>
    </xf>
    <xf numFmtId="0" fontId="2" fillId="10" borderId="0" xfId="4" applyNumberFormat="1" applyFont="1" applyFill="1" applyAlignment="1" applyProtection="1">
      <alignment horizontal="left" vertical="center" indent="1"/>
      <protection hidden="1"/>
    </xf>
    <xf numFmtId="0" fontId="7" fillId="10" borderId="0" xfId="4" applyNumberFormat="1" applyFont="1" applyFill="1" applyAlignment="1" applyProtection="1">
      <alignment horizontal="right" vertical="center" indent="1"/>
      <protection hidden="1"/>
    </xf>
    <xf numFmtId="0" fontId="9" fillId="10" borderId="10" xfId="2" applyNumberFormat="1" applyFont="1" applyFill="1" applyBorder="1" applyAlignment="1" applyProtection="1">
      <alignment horizontal="center" vertical="center"/>
      <protection hidden="1"/>
    </xf>
    <xf numFmtId="0" fontId="9" fillId="2" borderId="39" xfId="2" applyNumberFormat="1" applyFont="1" applyFill="1" applyBorder="1" applyAlignment="1" applyProtection="1">
      <alignment horizontal="left" vertical="center" wrapText="1" indent="1"/>
      <protection hidden="1"/>
    </xf>
    <xf numFmtId="0" fontId="7" fillId="2" borderId="23" xfId="4" applyNumberFormat="1" applyFont="1" applyFill="1" applyBorder="1" applyAlignment="1" applyProtection="1">
      <alignment horizontal="right" vertical="center" indent="1"/>
      <protection hidden="1"/>
    </xf>
    <xf numFmtId="0" fontId="2" fillId="2" borderId="0" xfId="4" applyNumberFormat="1" applyFont="1" applyFill="1" applyBorder="1" applyAlignment="1" applyProtection="1">
      <alignment horizontal="right" vertical="center" indent="1"/>
      <protection hidden="1"/>
    </xf>
    <xf numFmtId="0" fontId="9" fillId="2" borderId="36" xfId="2" applyNumberFormat="1" applyFont="1" applyFill="1" applyBorder="1" applyAlignment="1" applyProtection="1">
      <alignment horizontal="left" vertical="center" indent="1"/>
      <protection hidden="1"/>
    </xf>
    <xf numFmtId="0" fontId="9" fillId="2" borderId="0" xfId="2" applyNumberFormat="1" applyFont="1" applyFill="1" applyBorder="1" applyAlignment="1" applyProtection="1">
      <alignment horizontal="left" vertical="center" indent="1"/>
      <protection hidden="1"/>
    </xf>
    <xf numFmtId="0" fontId="9" fillId="2" borderId="25" xfId="2" applyNumberFormat="1" applyFont="1" applyFill="1" applyBorder="1" applyAlignment="1" applyProtection="1">
      <alignment horizontal="center" vertical="center"/>
      <protection hidden="1"/>
    </xf>
    <xf numFmtId="0" fontId="9" fillId="2" borderId="26" xfId="2" applyNumberFormat="1" applyFont="1" applyFill="1" applyBorder="1" applyAlignment="1" applyProtection="1">
      <alignment horizontal="center" vertical="center"/>
      <protection hidden="1"/>
    </xf>
    <xf numFmtId="0" fontId="9" fillId="2" borderId="27" xfId="2" applyNumberFormat="1" applyFont="1" applyFill="1" applyBorder="1" applyAlignment="1" applyProtection="1">
      <alignment horizontal="center" vertical="center"/>
      <protection hidden="1"/>
    </xf>
    <xf numFmtId="0" fontId="13" fillId="10" borderId="0" xfId="4" applyNumberFormat="1" applyFont="1" applyFill="1" applyAlignment="1" applyProtection="1">
      <alignment horizontal="center" vertical="center"/>
      <protection hidden="1"/>
    </xf>
    <xf numFmtId="0" fontId="9" fillId="2" borderId="0" xfId="4" applyNumberFormat="1" applyFont="1" applyFill="1" applyBorder="1" applyAlignment="1" applyProtection="1">
      <alignment vertical="center"/>
      <protection hidden="1"/>
    </xf>
    <xf numFmtId="0" fontId="2" fillId="9" borderId="8" xfId="4" applyNumberFormat="1" applyFont="1" applyFill="1" applyBorder="1" applyAlignment="1" applyProtection="1">
      <alignment horizontal="left" vertical="center" indent="3"/>
      <protection hidden="1"/>
    </xf>
    <xf numFmtId="0" fontId="9" fillId="2" borderId="35" xfId="4" applyNumberFormat="1" applyFont="1" applyFill="1" applyBorder="1" applyAlignment="1" applyProtection="1">
      <alignment vertical="center"/>
      <protection hidden="1"/>
    </xf>
    <xf numFmtId="0" fontId="9" fillId="2" borderId="0" xfId="4" applyNumberFormat="1" applyFont="1" applyFill="1" applyBorder="1" applyAlignment="1" applyProtection="1">
      <alignment horizontal="left" vertical="center" indent="1"/>
      <protection hidden="1"/>
    </xf>
    <xf numFmtId="0" fontId="2" fillId="0" borderId="23" xfId="2" applyNumberFormat="1" applyFont="1" applyFill="1" applyBorder="1" applyAlignment="1" applyProtection="1">
      <alignment vertical="center"/>
      <protection hidden="1"/>
    </xf>
    <xf numFmtId="0" fontId="2" fillId="2" borderId="22" xfId="2" applyNumberFormat="1" applyFont="1" applyFill="1" applyBorder="1" applyAlignment="1" applyProtection="1">
      <alignment vertical="center"/>
      <protection hidden="1"/>
    </xf>
    <xf numFmtId="0" fontId="2" fillId="2" borderId="0" xfId="4" applyNumberFormat="1" applyFont="1" applyFill="1" applyBorder="1" applyAlignment="1" applyProtection="1">
      <alignment horizontal="left" indent="1"/>
      <protection hidden="1"/>
    </xf>
    <xf numFmtId="0" fontId="11" fillId="2" borderId="0" xfId="2" applyNumberFormat="1" applyFont="1" applyFill="1" applyBorder="1" applyAlignment="1" applyProtection="1">
      <alignment horizontal="right" vertical="center" indent="1"/>
      <protection hidden="1"/>
    </xf>
    <xf numFmtId="0" fontId="2" fillId="2" borderId="0" xfId="4" applyNumberFormat="1" applyFont="1" applyFill="1" applyBorder="1" applyAlignment="1" applyProtection="1">
      <alignment vertical="top"/>
      <protection hidden="1"/>
    </xf>
    <xf numFmtId="0" fontId="2" fillId="2" borderId="0" xfId="4" applyNumberFormat="1" applyFont="1" applyFill="1" applyBorder="1" applyAlignment="1" applyProtection="1">
      <alignment horizontal="left" vertical="center" indent="3"/>
      <protection hidden="1"/>
    </xf>
    <xf numFmtId="0" fontId="9" fillId="2" borderId="36" xfId="4" applyNumberFormat="1" applyFont="1" applyFill="1" applyBorder="1" applyAlignment="1" applyProtection="1">
      <alignment horizontal="left" vertical="center" indent="2"/>
      <protection hidden="1"/>
    </xf>
    <xf numFmtId="0" fontId="2" fillId="10" borderId="0" xfId="4" applyNumberFormat="1" applyFont="1" applyFill="1" applyBorder="1" applyAlignment="1" applyProtection="1">
      <alignment vertical="center"/>
      <protection hidden="1"/>
    </xf>
    <xf numFmtId="0" fontId="7" fillId="0" borderId="0" xfId="2" applyNumberFormat="1" applyFont="1" applyAlignment="1" applyProtection="1">
      <alignment vertical="center"/>
      <protection hidden="1"/>
    </xf>
    <xf numFmtId="0" fontId="2" fillId="4" borderId="19" xfId="2" applyNumberFormat="1" applyFont="1" applyFill="1" applyBorder="1" applyAlignment="1" applyProtection="1">
      <alignment vertical="center"/>
      <protection hidden="1"/>
    </xf>
    <xf numFmtId="0" fontId="7" fillId="4" borderId="20" xfId="2" applyNumberFormat="1" applyFont="1" applyFill="1" applyBorder="1" applyAlignment="1" applyProtection="1">
      <alignment vertical="center"/>
      <protection hidden="1"/>
    </xf>
    <xf numFmtId="0" fontId="2" fillId="4" borderId="20" xfId="2" applyNumberFormat="1" applyFont="1" applyFill="1" applyBorder="1" applyAlignment="1" applyProtection="1">
      <alignment vertical="center"/>
      <protection hidden="1"/>
    </xf>
    <xf numFmtId="0" fontId="2" fillId="4" borderId="21" xfId="2" applyNumberFormat="1" applyFont="1" applyFill="1" applyBorder="1" applyAlignment="1" applyProtection="1">
      <alignment vertical="center"/>
      <protection hidden="1"/>
    </xf>
    <xf numFmtId="0" fontId="2" fillId="2" borderId="11" xfId="2" applyNumberFormat="1" applyFont="1" applyFill="1" applyBorder="1" applyAlignment="1" applyProtection="1">
      <alignment vertical="center"/>
      <protection hidden="1"/>
    </xf>
    <xf numFmtId="0" fontId="2" fillId="2" borderId="15" xfId="2" applyNumberFormat="1" applyFont="1" applyFill="1" applyBorder="1" applyAlignment="1" applyProtection="1">
      <alignment vertical="center"/>
      <protection hidden="1"/>
    </xf>
    <xf numFmtId="0" fontId="2" fillId="2" borderId="14" xfId="2" applyNumberFormat="1" applyFont="1" applyFill="1" applyBorder="1" applyAlignment="1" applyProtection="1">
      <alignment vertical="center"/>
      <protection hidden="1"/>
    </xf>
    <xf numFmtId="0" fontId="2" fillId="2" borderId="16" xfId="2" applyNumberFormat="1" applyFont="1" applyFill="1" applyBorder="1" applyAlignment="1" applyProtection="1">
      <alignment vertical="center"/>
      <protection hidden="1"/>
    </xf>
    <xf numFmtId="0" fontId="2" fillId="2" borderId="17" xfId="2" applyNumberFormat="1" applyFont="1" applyFill="1" applyBorder="1" applyAlignment="1" applyProtection="1">
      <alignment vertical="center"/>
      <protection hidden="1"/>
    </xf>
    <xf numFmtId="0" fontId="2" fillId="2" borderId="18" xfId="2" applyNumberFormat="1" applyFont="1" applyFill="1" applyBorder="1" applyAlignment="1" applyProtection="1">
      <alignment vertical="center"/>
      <protection hidden="1"/>
    </xf>
    <xf numFmtId="0" fontId="2" fillId="0" borderId="12" xfId="2" applyNumberFormat="1" applyFont="1" applyFill="1" applyBorder="1" applyAlignment="1" applyProtection="1">
      <protection hidden="1"/>
    </xf>
    <xf numFmtId="0" fontId="2" fillId="10" borderId="0" xfId="2" applyNumberFormat="1" applyFont="1" applyFill="1" applyBorder="1" applyAlignment="1" applyProtection="1">
      <alignment vertical="center"/>
      <protection hidden="1"/>
    </xf>
    <xf numFmtId="0" fontId="2" fillId="0" borderId="7" xfId="2" applyNumberFormat="1" applyFont="1" applyFill="1" applyBorder="1" applyAlignment="1" applyProtection="1">
      <alignment horizontal="left" vertical="center" indent="1"/>
      <protection hidden="1"/>
    </xf>
    <xf numFmtId="0" fontId="2" fillId="0" borderId="8" xfId="2" applyNumberFormat="1" applyFont="1" applyFill="1" applyBorder="1" applyAlignment="1" applyProtection="1">
      <alignment vertical="center"/>
      <protection hidden="1"/>
    </xf>
    <xf numFmtId="0" fontId="2" fillId="0" borderId="9" xfId="2" applyNumberFormat="1" applyFont="1" applyFill="1" applyBorder="1" applyAlignment="1" applyProtection="1">
      <alignment vertical="center"/>
      <protection hidden="1"/>
    </xf>
    <xf numFmtId="1" fontId="22" fillId="9" borderId="10" xfId="2" applyNumberFormat="1" applyFont="1" applyFill="1" applyBorder="1" applyAlignment="1" applyProtection="1">
      <alignment horizontal="center" vertical="center"/>
      <protection locked="0"/>
    </xf>
    <xf numFmtId="0" fontId="13" fillId="0" borderId="0" xfId="2" applyNumberFormat="1" applyFont="1" applyFill="1" applyBorder="1" applyAlignment="1" applyProtection="1">
      <alignment vertical="center"/>
      <protection hidden="1"/>
    </xf>
    <xf numFmtId="0" fontId="22" fillId="0" borderId="0" xfId="2" applyNumberFormat="1" applyFont="1" applyFill="1" applyBorder="1" applyAlignment="1" applyProtection="1">
      <alignment vertical="center"/>
      <protection hidden="1"/>
    </xf>
    <xf numFmtId="0" fontId="22" fillId="0" borderId="0" xfId="2" applyNumberFormat="1" applyFont="1" applyFill="1" applyBorder="1" applyAlignment="1" applyProtection="1">
      <alignment horizontal="center" vertical="center"/>
      <protection hidden="1"/>
    </xf>
    <xf numFmtId="0" fontId="2" fillId="0" borderId="0" xfId="2" applyNumberFormat="1" applyFont="1" applyFill="1" applyBorder="1" applyAlignment="1" applyProtection="1">
      <alignment vertical="top"/>
      <protection hidden="1"/>
    </xf>
    <xf numFmtId="0" fontId="2" fillId="9" borderId="7" xfId="2" applyNumberFormat="1" applyFont="1" applyFill="1" applyBorder="1" applyAlignment="1" applyProtection="1">
      <alignment horizontal="left" vertical="center" indent="2"/>
      <protection hidden="1"/>
    </xf>
    <xf numFmtId="0" fontId="2" fillId="9" borderId="9" xfId="2" applyNumberFormat="1" applyFont="1" applyFill="1" applyBorder="1" applyAlignment="1" applyProtection="1">
      <alignment vertical="center"/>
      <protection hidden="1"/>
    </xf>
    <xf numFmtId="0" fontId="20" fillId="11" borderId="0" xfId="2" applyNumberFormat="1" applyFont="1" applyFill="1" applyBorder="1" applyAlignment="1" applyProtection="1">
      <alignment horizontal="center" vertical="center"/>
      <protection locked="0" hidden="1"/>
    </xf>
    <xf numFmtId="0" fontId="2" fillId="0" borderId="0" xfId="2" applyNumberFormat="1" applyFont="1" applyFill="1" applyBorder="1" applyAlignment="1" applyProtection="1">
      <protection hidden="1"/>
    </xf>
    <xf numFmtId="0" fontId="2" fillId="0" borderId="40" xfId="2" applyNumberFormat="1" applyFont="1" applyFill="1" applyBorder="1" applyAlignment="1" applyProtection="1">
      <alignment vertical="center"/>
      <protection hidden="1"/>
    </xf>
    <xf numFmtId="0" fontId="2" fillId="0" borderId="16" xfId="4" applyNumberFormat="1" applyFont="1" applyBorder="1" applyAlignment="1" applyProtection="1">
      <alignment vertical="center"/>
      <protection hidden="1"/>
    </xf>
    <xf numFmtId="0" fontId="10" fillId="0" borderId="17" xfId="4" applyNumberFormat="1" applyFont="1" applyFill="1" applyBorder="1" applyAlignment="1" applyProtection="1">
      <alignment horizontal="center" vertical="center"/>
      <protection hidden="1"/>
    </xf>
    <xf numFmtId="0" fontId="2" fillId="0" borderId="0" xfId="4" applyNumberFormat="1" applyFont="1" applyFill="1" applyBorder="1" applyAlignment="1" applyProtection="1">
      <alignment horizontal="center" vertical="center"/>
      <protection hidden="1"/>
    </xf>
    <xf numFmtId="0" fontId="2" fillId="13" borderId="11" xfId="4" applyNumberFormat="1" applyFont="1" applyFill="1" applyBorder="1" applyAlignment="1" applyProtection="1">
      <alignment vertical="center"/>
      <protection hidden="1"/>
    </xf>
    <xf numFmtId="0" fontId="2" fillId="13" borderId="12" xfId="4" applyNumberFormat="1" applyFont="1" applyFill="1" applyBorder="1" applyAlignment="1" applyProtection="1">
      <alignment horizontal="center" vertical="center"/>
      <protection hidden="1"/>
    </xf>
    <xf numFmtId="0" fontId="2" fillId="13" borderId="12" xfId="4" applyNumberFormat="1" applyFont="1" applyFill="1" applyBorder="1" applyAlignment="1" applyProtection="1">
      <alignment vertical="center"/>
      <protection hidden="1"/>
    </xf>
    <xf numFmtId="0" fontId="2" fillId="13" borderId="13" xfId="4" applyNumberFormat="1" applyFont="1" applyFill="1" applyBorder="1" applyAlignment="1" applyProtection="1">
      <alignment vertical="center"/>
      <protection hidden="1"/>
    </xf>
    <xf numFmtId="0" fontId="2" fillId="13" borderId="14" xfId="4" applyNumberFormat="1" applyFont="1" applyFill="1" applyBorder="1" applyAlignment="1" applyProtection="1">
      <alignment vertical="center"/>
      <protection hidden="1"/>
    </xf>
    <xf numFmtId="0" fontId="7" fillId="13" borderId="0" xfId="4" applyNumberFormat="1" applyFont="1" applyFill="1" applyBorder="1" applyAlignment="1" applyProtection="1">
      <alignment vertical="center"/>
      <protection hidden="1"/>
    </xf>
    <xf numFmtId="0" fontId="13" fillId="13" borderId="0" xfId="4" applyNumberFormat="1" applyFont="1" applyFill="1" applyBorder="1" applyAlignment="1" applyProtection="1">
      <alignment horizontal="left" vertical="center" indent="1"/>
      <protection hidden="1"/>
    </xf>
    <xf numFmtId="0" fontId="2" fillId="13" borderId="0" xfId="4" applyNumberFormat="1" applyFont="1" applyFill="1" applyBorder="1" applyAlignment="1" applyProtection="1">
      <alignment vertical="center"/>
      <protection hidden="1"/>
    </xf>
    <xf numFmtId="0" fontId="2" fillId="13" borderId="15" xfId="4" applyNumberFormat="1" applyFont="1" applyFill="1" applyBorder="1" applyAlignment="1" applyProtection="1">
      <alignment vertical="center"/>
      <protection hidden="1"/>
    </xf>
    <xf numFmtId="0" fontId="2" fillId="13" borderId="16" xfId="4" applyNumberFormat="1" applyFont="1" applyFill="1" applyBorder="1" applyAlignment="1" applyProtection="1">
      <alignment vertical="center"/>
      <protection hidden="1"/>
    </xf>
    <xf numFmtId="0" fontId="2" fillId="13" borderId="17" xfId="4" applyNumberFormat="1" applyFont="1" applyFill="1" applyBorder="1" applyAlignment="1" applyProtection="1">
      <alignment horizontal="center" vertical="center"/>
      <protection hidden="1"/>
    </xf>
    <xf numFmtId="0" fontId="2" fillId="13" borderId="17" xfId="4" applyNumberFormat="1" applyFont="1" applyFill="1" applyBorder="1" applyAlignment="1" applyProtection="1">
      <alignment vertical="center"/>
      <protection hidden="1"/>
    </xf>
    <xf numFmtId="0" fontId="2" fillId="13" borderId="18" xfId="4" applyNumberFormat="1" applyFont="1" applyFill="1" applyBorder="1" applyAlignment="1" applyProtection="1">
      <alignment vertical="center"/>
      <protection hidden="1"/>
    </xf>
    <xf numFmtId="0" fontId="2" fillId="0" borderId="26" xfId="2" applyNumberFormat="1" applyFont="1" applyFill="1" applyBorder="1" applyAlignment="1" applyProtection="1">
      <protection hidden="1"/>
    </xf>
    <xf numFmtId="0" fontId="22" fillId="5" borderId="7" xfId="4" applyNumberFormat="1" applyFont="1" applyFill="1" applyBorder="1" applyAlignment="1" applyProtection="1">
      <alignment horizontal="left" vertical="center" indent="1"/>
      <protection locked="0"/>
    </xf>
    <xf numFmtId="0" fontId="2" fillId="0" borderId="0" xfId="2" applyNumberFormat="1" applyFont="1" applyAlignment="1" applyProtection="1">
      <alignment horizontal="center" vertical="center"/>
      <protection hidden="1"/>
    </xf>
    <xf numFmtId="49" fontId="2" fillId="10" borderId="0" xfId="4" applyNumberFormat="1" applyFont="1" applyFill="1" applyAlignment="1" applyProtection="1">
      <alignment horizontal="left" vertical="center" indent="1"/>
      <protection hidden="1"/>
    </xf>
    <xf numFmtId="4" fontId="20" fillId="11" borderId="0" xfId="2" applyNumberFormat="1" applyFont="1" applyFill="1" applyAlignment="1" applyProtection="1">
      <alignment horizontal="right" vertical="center" indent="1"/>
      <protection hidden="1"/>
    </xf>
    <xf numFmtId="0" fontId="20" fillId="11" borderId="0" xfId="2" applyNumberFormat="1" applyFont="1" applyFill="1" applyAlignment="1" applyProtection="1">
      <alignment horizontal="right" vertical="center" indent="1"/>
      <protection hidden="1"/>
    </xf>
    <xf numFmtId="4" fontId="20" fillId="14" borderId="0" xfId="2" applyNumberFormat="1" applyFont="1" applyFill="1" applyAlignment="1" applyProtection="1">
      <alignment horizontal="right" vertical="center" indent="1"/>
      <protection hidden="1"/>
    </xf>
    <xf numFmtId="9" fontId="20" fillId="11" borderId="0" xfId="2" applyNumberFormat="1" applyFont="1" applyFill="1" applyAlignment="1" applyProtection="1">
      <alignment horizontal="right" vertical="center" indent="1"/>
      <protection hidden="1"/>
    </xf>
    <xf numFmtId="0" fontId="9" fillId="2" borderId="0" xfId="4" applyNumberFormat="1" applyFont="1" applyFill="1" applyBorder="1" applyAlignment="1" applyProtection="1">
      <alignment horizontal="left" vertical="center"/>
      <protection hidden="1"/>
    </xf>
    <xf numFmtId="0" fontId="2" fillId="2" borderId="25" xfId="2" applyNumberFormat="1" applyFont="1" applyFill="1" applyBorder="1" applyAlignment="1" applyProtection="1">
      <alignment vertical="center"/>
      <protection hidden="1"/>
    </xf>
    <xf numFmtId="0" fontId="11" fillId="2" borderId="39" xfId="2" applyNumberFormat="1" applyFont="1" applyFill="1" applyBorder="1" applyAlignment="1" applyProtection="1">
      <alignment horizontal="left" vertical="top" wrapText="1" indent="1"/>
      <protection hidden="1"/>
    </xf>
    <xf numFmtId="0" fontId="13" fillId="9" borderId="9" xfId="4" applyNumberFormat="1" applyFont="1" applyFill="1" applyBorder="1" applyAlignment="1" applyProtection="1">
      <alignment horizontal="right" vertical="center" indent="1"/>
      <protection hidden="1"/>
    </xf>
    <xf numFmtId="0" fontId="2" fillId="2" borderId="0" xfId="4" applyNumberFormat="1" applyFont="1" applyFill="1" applyBorder="1" applyAlignment="1" applyProtection="1">
      <alignment horizontal="left" vertical="center"/>
      <protection hidden="1"/>
    </xf>
    <xf numFmtId="0" fontId="2" fillId="4" borderId="11" xfId="2" applyNumberFormat="1" applyFont="1" applyFill="1" applyBorder="1" applyAlignment="1" applyProtection="1">
      <alignment horizontal="left" vertical="center"/>
      <protection hidden="1"/>
    </xf>
    <xf numFmtId="0" fontId="7" fillId="4" borderId="12" xfId="2" applyNumberFormat="1" applyFont="1" applyFill="1" applyBorder="1" applyAlignment="1" applyProtection="1">
      <alignment horizontal="left" vertical="center"/>
      <protection hidden="1"/>
    </xf>
    <xf numFmtId="0" fontId="2" fillId="4" borderId="12" xfId="2" applyNumberFormat="1" applyFont="1" applyFill="1" applyBorder="1" applyAlignment="1" applyProtection="1">
      <alignment horizontal="left" vertical="center"/>
      <protection hidden="1"/>
    </xf>
    <xf numFmtId="0" fontId="2" fillId="4" borderId="13" xfId="2" applyNumberFormat="1" applyFont="1" applyFill="1" applyBorder="1" applyAlignment="1" applyProtection="1">
      <alignment horizontal="left" vertical="center"/>
      <protection hidden="1"/>
    </xf>
    <xf numFmtId="0" fontId="2" fillId="2" borderId="12" xfId="2" applyNumberFormat="1" applyFont="1" applyFill="1" applyBorder="1" applyAlignment="1" applyProtection="1">
      <alignment vertical="center"/>
      <protection hidden="1"/>
    </xf>
    <xf numFmtId="0" fontId="2" fillId="2" borderId="13" xfId="2" applyNumberFormat="1" applyFont="1" applyFill="1" applyBorder="1" applyAlignment="1" applyProtection="1">
      <alignment vertical="center"/>
      <protection hidden="1"/>
    </xf>
    <xf numFmtId="0" fontId="2" fillId="2" borderId="14" xfId="4" applyNumberFormat="1" applyFont="1" applyFill="1" applyBorder="1" applyAlignment="1" applyProtection="1">
      <alignment horizontal="left" vertical="center"/>
      <protection hidden="1"/>
    </xf>
    <xf numFmtId="0" fontId="2" fillId="2" borderId="15" xfId="4" applyNumberFormat="1" applyFont="1" applyFill="1" applyBorder="1" applyAlignment="1" applyProtection="1">
      <alignment vertical="center"/>
      <protection hidden="1"/>
    </xf>
    <xf numFmtId="0" fontId="2" fillId="2" borderId="16" xfId="4" applyNumberFormat="1" applyFont="1" applyFill="1" applyBorder="1" applyAlignment="1" applyProtection="1">
      <alignment horizontal="left" vertical="center"/>
      <protection hidden="1"/>
    </xf>
    <xf numFmtId="0" fontId="13" fillId="2" borderId="17" xfId="4" applyNumberFormat="1" applyFont="1" applyFill="1" applyBorder="1" applyAlignment="1" applyProtection="1">
      <alignment horizontal="left" vertical="center" indent="1"/>
      <protection hidden="1"/>
    </xf>
    <xf numFmtId="0" fontId="2" fillId="2" borderId="17" xfId="4" applyNumberFormat="1" applyFont="1" applyFill="1" applyBorder="1" applyAlignment="1" applyProtection="1">
      <alignment horizontal="left" vertical="center"/>
      <protection hidden="1"/>
    </xf>
    <xf numFmtId="0" fontId="2" fillId="2" borderId="18" xfId="4" applyNumberFormat="1" applyFont="1" applyFill="1" applyBorder="1" applyAlignment="1" applyProtection="1">
      <alignment vertical="center"/>
      <protection hidden="1"/>
    </xf>
    <xf numFmtId="0" fontId="13" fillId="2" borderId="0" xfId="4" applyNumberFormat="1" applyFont="1" applyFill="1" applyBorder="1" applyAlignment="1" applyProtection="1">
      <alignment vertical="center"/>
      <protection hidden="1"/>
    </xf>
    <xf numFmtId="0" fontId="9" fillId="2" borderId="35" xfId="2" applyNumberFormat="1" applyFont="1" applyFill="1" applyBorder="1" applyAlignment="1" applyProtection="1">
      <alignment horizontal="center" textRotation="90"/>
      <protection hidden="1"/>
    </xf>
    <xf numFmtId="0" fontId="9" fillId="2" borderId="0" xfId="2" applyNumberFormat="1" applyFont="1" applyFill="1" applyBorder="1" applyAlignment="1" applyProtection="1">
      <alignment horizontal="center" textRotation="90"/>
      <protection hidden="1"/>
    </xf>
    <xf numFmtId="0" fontId="9" fillId="2" borderId="0" xfId="2" applyNumberFormat="1" applyFont="1" applyFill="1" applyBorder="1" applyAlignment="1" applyProtection="1">
      <alignment horizontal="center" textRotation="90" wrapText="1"/>
      <protection hidden="1"/>
    </xf>
    <xf numFmtId="0" fontId="9" fillId="2" borderId="36" xfId="2" applyNumberFormat="1" applyFont="1" applyFill="1" applyBorder="1" applyAlignment="1" applyProtection="1">
      <alignment horizontal="center" textRotation="90" wrapText="1"/>
      <protection hidden="1"/>
    </xf>
    <xf numFmtId="0" fontId="9" fillId="2" borderId="26" xfId="2" applyNumberFormat="1" applyFont="1" applyFill="1" applyBorder="1" applyAlignment="1" applyProtection="1">
      <alignment horizontal="left" vertical="center" indent="3"/>
      <protection hidden="1"/>
    </xf>
    <xf numFmtId="4" fontId="21" fillId="11" borderId="0" xfId="2" applyNumberFormat="1" applyFont="1" applyFill="1" applyAlignment="1" applyProtection="1">
      <alignment horizontal="right" vertical="center" indent="1"/>
      <protection hidden="1"/>
    </xf>
    <xf numFmtId="49" fontId="2" fillId="5" borderId="10" xfId="4" applyNumberFormat="1" applyFont="1" applyFill="1" applyBorder="1" applyAlignment="1" applyProtection="1">
      <alignment horizontal="left" vertical="center" indent="1"/>
      <protection locked="0"/>
    </xf>
    <xf numFmtId="0" fontId="11" fillId="0" borderId="0" xfId="4" applyNumberFormat="1" applyFont="1" applyFill="1" applyBorder="1" applyAlignment="1" applyProtection="1">
      <alignment vertical="center"/>
      <protection hidden="1"/>
    </xf>
    <xf numFmtId="0" fontId="2" fillId="0" borderId="16" xfId="2" applyNumberFormat="1" applyFont="1" applyBorder="1" applyAlignment="1" applyProtection="1">
      <alignment vertical="center"/>
      <protection hidden="1"/>
    </xf>
    <xf numFmtId="0" fontId="2" fillId="0" borderId="17" xfId="2" applyNumberFormat="1" applyFont="1" applyBorder="1" applyAlignment="1" applyProtection="1">
      <alignment vertical="center"/>
      <protection hidden="1"/>
    </xf>
    <xf numFmtId="0" fontId="2" fillId="0" borderId="18" xfId="2" applyNumberFormat="1" applyFont="1" applyBorder="1" applyAlignment="1" applyProtection="1">
      <alignment vertical="center"/>
      <protection hidden="1"/>
    </xf>
    <xf numFmtId="167" fontId="2" fillId="0" borderId="10" xfId="2" applyNumberFormat="1" applyFont="1" applyFill="1" applyBorder="1" applyAlignment="1" applyProtection="1">
      <alignment horizontal="left" vertical="center" indent="1"/>
      <protection hidden="1"/>
    </xf>
    <xf numFmtId="0" fontId="23" fillId="10" borderId="0" xfId="2" applyNumberFormat="1" applyFont="1" applyFill="1" applyAlignment="1" applyProtection="1">
      <alignment horizontal="center" vertical="center"/>
      <protection hidden="1"/>
    </xf>
    <xf numFmtId="0" fontId="20" fillId="0" borderId="14" xfId="2" applyNumberFormat="1" applyFont="1" applyFill="1" applyBorder="1" applyAlignment="1" applyProtection="1">
      <alignment vertical="center"/>
      <protection hidden="1"/>
    </xf>
    <xf numFmtId="166" fontId="2" fillId="9" borderId="10" xfId="4" applyNumberFormat="1" applyFont="1" applyFill="1" applyBorder="1" applyAlignment="1" applyProtection="1">
      <alignment horizontal="right" vertical="center" indent="1"/>
      <protection locked="0" hidden="1"/>
    </xf>
    <xf numFmtId="0" fontId="9" fillId="10" borderId="10" xfId="4" applyNumberFormat="1" applyFont="1" applyFill="1" applyBorder="1" applyAlignment="1" applyProtection="1">
      <alignment horizontal="center" vertical="center"/>
      <protection hidden="1"/>
    </xf>
    <xf numFmtId="0" fontId="9" fillId="10" borderId="7" xfId="4" applyNumberFormat="1" applyFont="1" applyFill="1" applyBorder="1" applyAlignment="1" applyProtection="1">
      <alignment horizontal="center" vertical="center"/>
      <protection hidden="1"/>
    </xf>
    <xf numFmtId="0" fontId="9" fillId="10" borderId="7" xfId="2" applyNumberFormat="1" applyFont="1" applyFill="1" applyBorder="1" applyAlignment="1" applyProtection="1">
      <alignment horizontal="center" vertical="center"/>
      <protection hidden="1"/>
    </xf>
    <xf numFmtId="0" fontId="9" fillId="10" borderId="41" xfId="4" applyNumberFormat="1" applyFont="1" applyFill="1" applyBorder="1" applyAlignment="1" applyProtection="1">
      <alignment horizontal="center" vertical="center"/>
      <protection hidden="1"/>
    </xf>
    <xf numFmtId="0" fontId="9" fillId="10" borderId="41" xfId="2" applyNumberFormat="1" applyFont="1" applyFill="1" applyBorder="1" applyAlignment="1" applyProtection="1">
      <alignment horizontal="center" vertical="center"/>
      <protection hidden="1"/>
    </xf>
    <xf numFmtId="0" fontId="2" fillId="10" borderId="42" xfId="2" applyNumberFormat="1" applyFont="1" applyFill="1" applyBorder="1" applyAlignment="1" applyProtection="1">
      <alignment vertical="center"/>
      <protection hidden="1"/>
    </xf>
    <xf numFmtId="168" fontId="2" fillId="10" borderId="42" xfId="2" applyNumberFormat="1" applyFont="1" applyFill="1" applyBorder="1" applyAlignment="1" applyProtection="1">
      <alignment horizontal="right" vertical="center" indent="1"/>
      <protection hidden="1"/>
    </xf>
    <xf numFmtId="0" fontId="7" fillId="4" borderId="20" xfId="2" applyNumberFormat="1" applyFont="1" applyFill="1" applyBorder="1" applyAlignment="1" applyProtection="1">
      <alignment horizontal="left" vertical="center" indent="1"/>
      <protection hidden="1"/>
    </xf>
    <xf numFmtId="49" fontId="2" fillId="0" borderId="0" xfId="4" applyNumberFormat="1" applyFont="1" applyFill="1" applyBorder="1" applyAlignment="1" applyProtection="1">
      <alignment vertical="center"/>
      <protection hidden="1"/>
    </xf>
    <xf numFmtId="0" fontId="22" fillId="0" borderId="12" xfId="2" applyNumberFormat="1" applyFont="1" applyFill="1" applyBorder="1" applyAlignment="1" applyProtection="1">
      <protection hidden="1"/>
    </xf>
    <xf numFmtId="0" fontId="22" fillId="0" borderId="17" xfId="2" applyNumberFormat="1" applyFont="1" applyFill="1" applyBorder="1" applyAlignment="1" applyProtection="1">
      <alignment vertical="top"/>
      <protection hidden="1"/>
    </xf>
    <xf numFmtId="165" fontId="2" fillId="7" borderId="10" xfId="4" applyNumberFormat="1" applyFont="1" applyFill="1" applyBorder="1" applyAlignment="1" applyProtection="1">
      <alignment horizontal="center" vertical="center"/>
      <protection locked="0"/>
    </xf>
    <xf numFmtId="0" fontId="2" fillId="2" borderId="0" xfId="4" applyNumberFormat="1" applyFont="1" applyFill="1" applyAlignment="1" applyProtection="1">
      <alignment vertical="center"/>
      <protection hidden="1"/>
    </xf>
    <xf numFmtId="0" fontId="9" fillId="2" borderId="0" xfId="2" applyNumberFormat="1" applyFont="1" applyFill="1" applyBorder="1" applyAlignment="1" applyProtection="1">
      <alignment vertical="center"/>
      <protection hidden="1"/>
    </xf>
    <xf numFmtId="0" fontId="13" fillId="0" borderId="0" xfId="1" quotePrefix="1" applyNumberFormat="1" applyFont="1" applyAlignment="1" applyProtection="1">
      <alignment horizontal="left" vertical="center" indent="1"/>
      <protection hidden="1"/>
    </xf>
    <xf numFmtId="0" fontId="20" fillId="11" borderId="0" xfId="2" applyNumberFormat="1" applyFont="1" applyFill="1" applyAlignment="1" applyProtection="1">
      <alignment horizontal="left" vertical="center" indent="1"/>
      <protection hidden="1"/>
    </xf>
    <xf numFmtId="0" fontId="0" fillId="0" borderId="10" xfId="0" applyFont="1" applyBorder="1" applyAlignment="1">
      <alignment horizontal="left" vertical="center" indent="1"/>
    </xf>
    <xf numFmtId="0" fontId="0" fillId="2" borderId="10" xfId="0" applyFont="1" applyFill="1" applyBorder="1" applyAlignment="1">
      <alignment horizontal="left" vertical="center" indent="1"/>
    </xf>
    <xf numFmtId="0" fontId="0" fillId="0" borderId="0" xfId="0" applyFont="1" applyAlignment="1">
      <alignment horizontal="left" vertical="center" indent="1"/>
    </xf>
    <xf numFmtId="0" fontId="0" fillId="0" borderId="7" xfId="0" applyFont="1" applyBorder="1" applyAlignment="1">
      <alignment horizontal="left" vertical="center" indent="1"/>
    </xf>
    <xf numFmtId="0" fontId="0" fillId="0" borderId="0" xfId="0" applyFont="1" applyBorder="1" applyAlignment="1">
      <alignment horizontal="left" vertical="center" indent="2"/>
    </xf>
    <xf numFmtId="0" fontId="0" fillId="0" borderId="10" xfId="0" applyFont="1" applyBorder="1" applyAlignment="1">
      <alignment horizontal="left" vertical="center" wrapText="1" indent="1"/>
    </xf>
    <xf numFmtId="0" fontId="0" fillId="0" borderId="10" xfId="0" applyFont="1" applyFill="1" applyBorder="1" applyAlignment="1">
      <alignment horizontal="left" vertical="center" indent="1"/>
    </xf>
    <xf numFmtId="0" fontId="2" fillId="2" borderId="22" xfId="4" applyNumberFormat="1" applyFont="1" applyFill="1" applyBorder="1" applyAlignment="1" applyProtection="1">
      <alignment horizontal="left" vertical="center" indent="1"/>
      <protection hidden="1"/>
    </xf>
    <xf numFmtId="0" fontId="2" fillId="2" borderId="24" xfId="4" applyNumberFormat="1" applyFont="1" applyFill="1" applyBorder="1" applyAlignment="1" applyProtection="1">
      <alignment horizontal="left" vertical="center" indent="1"/>
      <protection hidden="1"/>
    </xf>
    <xf numFmtId="0" fontId="13" fillId="2" borderId="35" xfId="2" applyNumberFormat="1" applyFont="1" applyFill="1" applyBorder="1" applyAlignment="1" applyProtection="1">
      <alignment horizontal="left" vertical="top" wrapText="1" indent="1"/>
      <protection hidden="1"/>
    </xf>
    <xf numFmtId="0" fontId="13" fillId="2" borderId="36" xfId="2" applyNumberFormat="1" applyFont="1" applyFill="1" applyBorder="1" applyAlignment="1" applyProtection="1">
      <alignment horizontal="left" vertical="top" wrapText="1" indent="1"/>
      <protection hidden="1"/>
    </xf>
    <xf numFmtId="170" fontId="2" fillId="9" borderId="7" xfId="4" applyNumberFormat="1" applyFont="1" applyFill="1" applyBorder="1" applyAlignment="1" applyProtection="1">
      <alignment horizontal="left" vertical="center" indent="1"/>
      <protection locked="0"/>
    </xf>
    <xf numFmtId="0" fontId="2" fillId="0" borderId="38" xfId="4" applyNumberFormat="1" applyFont="1" applyFill="1" applyBorder="1" applyAlignment="1" applyProtection="1">
      <alignment horizontal="left" vertical="center" indent="1"/>
      <protection hidden="1"/>
    </xf>
    <xf numFmtId="0" fontId="2" fillId="0" borderId="26" xfId="4" applyNumberFormat="1" applyFont="1" applyFill="1" applyBorder="1" applyAlignment="1" applyProtection="1">
      <alignment vertical="center"/>
      <protection hidden="1"/>
    </xf>
    <xf numFmtId="0" fontId="2" fillId="0" borderId="27" xfId="4" applyNumberFormat="1" applyFont="1" applyFill="1" applyBorder="1" applyAlignment="1" applyProtection="1">
      <alignment vertical="center"/>
      <protection hidden="1"/>
    </xf>
    <xf numFmtId="0" fontId="2" fillId="0" borderId="37" xfId="4" applyNumberFormat="1" applyFont="1" applyFill="1" applyBorder="1" applyAlignment="1" applyProtection="1">
      <alignment horizontal="left" indent="1"/>
      <protection hidden="1"/>
    </xf>
    <xf numFmtId="0" fontId="2" fillId="0" borderId="22" xfId="4" applyNumberFormat="1" applyFont="1" applyFill="1" applyBorder="1" applyAlignment="1" applyProtection="1">
      <alignment horizontal="left" indent="1"/>
      <protection hidden="1"/>
    </xf>
    <xf numFmtId="0" fontId="2" fillId="0" borderId="25" xfId="4" applyNumberFormat="1" applyFont="1" applyFill="1" applyBorder="1" applyAlignment="1" applyProtection="1">
      <alignment horizontal="left" vertical="top" indent="1"/>
      <protection hidden="1"/>
    </xf>
    <xf numFmtId="165" fontId="8" fillId="9" borderId="38" xfId="5" applyNumberFormat="1" applyFont="1" applyFill="1" applyBorder="1" applyAlignment="1" applyProtection="1">
      <alignment horizontal="center" vertical="center"/>
      <protection hidden="1"/>
    </xf>
    <xf numFmtId="49" fontId="2" fillId="0" borderId="0" xfId="2" applyNumberFormat="1" applyFont="1" applyFill="1" applyAlignment="1" applyProtection="1">
      <alignment vertical="center"/>
      <protection hidden="1"/>
    </xf>
    <xf numFmtId="49" fontId="7" fillId="4" borderId="20" xfId="2" applyNumberFormat="1" applyFont="1" applyFill="1" applyBorder="1" applyAlignment="1" applyProtection="1">
      <alignment horizontal="left" vertical="center"/>
      <protection hidden="1"/>
    </xf>
    <xf numFmtId="49" fontId="7" fillId="2" borderId="20" xfId="4" applyNumberFormat="1" applyFont="1" applyFill="1" applyBorder="1" applyAlignment="1" applyProtection="1">
      <alignment vertical="center"/>
      <protection hidden="1"/>
    </xf>
    <xf numFmtId="49" fontId="2" fillId="0" borderId="17" xfId="4" applyNumberFormat="1" applyFont="1" applyFill="1" applyBorder="1" applyAlignment="1" applyProtection="1">
      <alignment vertical="center"/>
      <protection hidden="1"/>
    </xf>
    <xf numFmtId="49" fontId="10" fillId="0" borderId="0" xfId="4" applyNumberFormat="1" applyFont="1" applyFill="1" applyBorder="1" applyAlignment="1" applyProtection="1">
      <alignment vertical="center"/>
      <protection hidden="1"/>
    </xf>
    <xf numFmtId="49" fontId="2" fillId="0" borderId="0" xfId="2" applyNumberFormat="1" applyFont="1" applyAlignment="1" applyProtection="1">
      <alignment vertical="center"/>
      <protection hidden="1"/>
    </xf>
    <xf numFmtId="14" fontId="2" fillId="9" borderId="17" xfId="4" applyNumberFormat="1" applyFont="1" applyFill="1" applyBorder="1" applyAlignment="1" applyProtection="1">
      <alignment horizontal="right" vertical="center" indent="1"/>
      <protection locked="0"/>
    </xf>
    <xf numFmtId="0" fontId="2" fillId="0" borderId="14" xfId="2" applyNumberFormat="1" applyFont="1" applyBorder="1" applyAlignment="1" applyProtection="1">
      <alignment vertical="center"/>
      <protection hidden="1"/>
    </xf>
    <xf numFmtId="49" fontId="2" fillId="0" borderId="0" xfId="2" applyNumberFormat="1" applyFont="1" applyBorder="1" applyAlignment="1" applyProtection="1">
      <alignment vertical="center"/>
      <protection hidden="1"/>
    </xf>
    <xf numFmtId="0" fontId="2" fillId="0" borderId="15" xfId="2" applyNumberFormat="1" applyFont="1" applyBorder="1" applyAlignment="1" applyProtection="1">
      <alignment vertical="center"/>
      <protection hidden="1"/>
    </xf>
    <xf numFmtId="170" fontId="9" fillId="0" borderId="43" xfId="4" applyNumberFormat="1" applyFont="1" applyFill="1" applyBorder="1" applyAlignment="1" applyProtection="1">
      <alignment horizontal="left" vertical="center" indent="1"/>
      <protection hidden="1"/>
    </xf>
    <xf numFmtId="4" fontId="2" fillId="2" borderId="0" xfId="4" applyNumberFormat="1" applyFont="1" applyFill="1" applyBorder="1" applyAlignment="1" applyProtection="1">
      <alignment horizontal="left" vertical="center" indent="1"/>
      <protection hidden="1"/>
    </xf>
    <xf numFmtId="4" fontId="2" fillId="7" borderId="10" xfId="4" applyNumberFormat="1" applyFont="1" applyFill="1" applyBorder="1" applyAlignment="1" applyProtection="1">
      <alignment horizontal="left" vertical="center" indent="1"/>
      <protection hidden="1"/>
    </xf>
    <xf numFmtId="49" fontId="2" fillId="5" borderId="10" xfId="4" quotePrefix="1" applyNumberFormat="1" applyFont="1" applyFill="1" applyBorder="1" applyAlignment="1" applyProtection="1">
      <alignment horizontal="left" vertical="center" indent="1"/>
      <protection locked="0"/>
    </xf>
    <xf numFmtId="0" fontId="9" fillId="0" borderId="0" xfId="2" applyNumberFormat="1" applyFont="1" applyFill="1" applyBorder="1" applyAlignment="1" applyProtection="1">
      <alignment vertical="center"/>
      <protection hidden="1"/>
    </xf>
    <xf numFmtId="14" fontId="2" fillId="7" borderId="10" xfId="4" applyNumberFormat="1" applyFont="1" applyFill="1" applyBorder="1" applyAlignment="1" applyProtection="1">
      <alignment horizontal="left" vertical="center" indent="1"/>
      <protection locked="0"/>
    </xf>
    <xf numFmtId="165" fontId="8" fillId="0" borderId="10" xfId="5" applyNumberFormat="1" applyFont="1" applyFill="1" applyBorder="1" applyAlignment="1" applyProtection="1">
      <alignment horizontal="center" vertical="center"/>
      <protection hidden="1"/>
    </xf>
  </cellXfs>
  <cellStyles count="9">
    <cellStyle name="Link" xfId="8" builtinId="8"/>
    <cellStyle name="Standard" xfId="0" builtinId="0"/>
    <cellStyle name="Standard 2" xfId="2"/>
    <cellStyle name="Standard 2 2" xfId="5"/>
    <cellStyle name="Standard 2 3" xfId="3"/>
    <cellStyle name="Standard 5" xfId="1"/>
    <cellStyle name="Standard_Antrag Thüringen Jahr 2" xfId="6"/>
    <cellStyle name="Standard_Überarbeitete Abschnitte 11_10" xfId="4"/>
    <cellStyle name="Standard_Überarbeitete Abschnitte 11_10 2" xfId="7"/>
  </cellStyles>
  <dxfs count="7">
    <dxf>
      <font>
        <strike val="0"/>
        <color theme="0"/>
      </font>
      <fill>
        <patternFill patternType="none">
          <bgColor auto="1"/>
        </patternFill>
      </fill>
      <border>
        <left/>
        <right/>
        <top/>
        <bottom/>
        <vertical/>
        <horizontal/>
      </border>
    </dxf>
    <dxf>
      <font>
        <strike val="0"/>
        <color theme="0"/>
      </font>
      <fill>
        <patternFill patternType="none">
          <bgColor auto="1"/>
        </patternFill>
      </fill>
      <border>
        <left/>
        <right/>
        <top/>
        <bottom/>
        <vertical/>
        <horizontal/>
      </border>
    </dxf>
    <dxf>
      <fill>
        <patternFill>
          <bgColor rgb="FFFF0000"/>
        </patternFill>
      </fill>
    </dxf>
    <dxf>
      <font>
        <strike val="0"/>
        <color theme="0"/>
      </font>
      <fill>
        <patternFill patternType="none">
          <bgColor auto="1"/>
        </patternFill>
      </fill>
      <border>
        <left/>
        <right/>
        <top/>
        <bottom/>
        <vertical/>
        <horizontal/>
      </border>
    </dxf>
    <dxf>
      <font>
        <strike val="0"/>
        <color theme="0" tint="-4.9989318521683403E-2"/>
      </font>
      <fill>
        <patternFill>
          <bgColor theme="0" tint="-4.9989318521683403E-2"/>
        </patternFill>
      </fill>
      <border>
        <left/>
        <right/>
        <top/>
        <bottom/>
        <vertical/>
        <horizontal/>
      </border>
    </dxf>
    <dxf>
      <font>
        <strike val="0"/>
        <color theme="0" tint="-4.9989318521683403E-2"/>
      </font>
      <fill>
        <patternFill>
          <bgColor theme="0" tint="-4.9989318521683403E-2"/>
        </patternFill>
      </fill>
      <border>
        <left/>
        <right/>
        <top/>
        <bottom/>
      </border>
    </dxf>
    <dxf>
      <font>
        <strike val="0"/>
        <color theme="0"/>
      </font>
      <fill>
        <patternFill patternType="none">
          <bgColor auto="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G$14" lockText="1" noThreeD="1"/>
</file>

<file path=xl/ctrlProps/ctrlProp10.xml><?xml version="1.0" encoding="utf-8"?>
<formControlPr xmlns="http://schemas.microsoft.com/office/spreadsheetml/2009/9/main" objectType="CheckBox" fmlaLink="$G$58" lockText="1" noThreeD="1"/>
</file>

<file path=xl/ctrlProps/ctrlProp11.xml><?xml version="1.0" encoding="utf-8"?>
<formControlPr xmlns="http://schemas.microsoft.com/office/spreadsheetml/2009/9/main" objectType="CheckBox" fmlaLink="$L$9"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L$7" lockText="1" noThreeD="1"/>
</file>

<file path=xl/ctrlProps/ctrlProp14.xml><?xml version="1.0" encoding="utf-8"?>
<formControlPr xmlns="http://schemas.microsoft.com/office/spreadsheetml/2009/9/main" objectType="CheckBox" fmlaLink="$L$11"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Radio" firstButton="1" fmlaLink="$R$60"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G$28" lockText="1" noThreeD="1"/>
</file>

<file path=xl/ctrlProps/ctrlProp4.xml><?xml version="1.0" encoding="utf-8"?>
<formControlPr xmlns="http://schemas.microsoft.com/office/spreadsheetml/2009/9/main" objectType="CheckBox" fmlaLink="$G$30" lockText="1" noThreeD="1"/>
</file>

<file path=xl/ctrlProps/ctrlProp5.xml><?xml version="1.0" encoding="utf-8"?>
<formControlPr xmlns="http://schemas.microsoft.com/office/spreadsheetml/2009/9/main" objectType="CheckBox" fmlaLink="$G$54"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G$56" lockText="1" noThreeD="1"/>
</file>

<file path=xl/ctrlProps/ctrlProp9.xml><?xml version="1.0" encoding="utf-8"?>
<formControlPr xmlns="http://schemas.microsoft.com/office/spreadsheetml/2009/9/main" objectType="CheckBox" fmlaLink="#REF!"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tmp"/><Relationship Id="rId2" Type="http://schemas.openxmlformats.org/officeDocument/2006/relationships/image" Target="../media/image4.tmp"/><Relationship Id="rId1" Type="http://schemas.openxmlformats.org/officeDocument/2006/relationships/image" Target="../media/image3.tmp"/><Relationship Id="rId5" Type="http://schemas.openxmlformats.org/officeDocument/2006/relationships/image" Target="../media/image7.tmp"/><Relationship Id="rId4" Type="http://schemas.openxmlformats.org/officeDocument/2006/relationships/image" Target="../media/image6.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13</xdr:row>
          <xdr:rowOff>12700</xdr:rowOff>
        </xdr:from>
        <xdr:to>
          <xdr:col>3</xdr:col>
          <xdr:colOff>736600</xdr:colOff>
          <xdr:row>14</xdr:row>
          <xdr:rowOff>0</xdr:rowOff>
        </xdr:to>
        <xdr:sp macro="" textlink="">
          <xdr:nvSpPr>
            <xdr:cNvPr id="1025" name="Check Box 1" descr="Erstantrag"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12700</xdr:rowOff>
        </xdr:from>
        <xdr:to>
          <xdr:col>3</xdr:col>
          <xdr:colOff>736600</xdr:colOff>
          <xdr:row>15</xdr:row>
          <xdr:rowOff>0</xdr:rowOff>
        </xdr:to>
        <xdr:sp macro="" textlink="">
          <xdr:nvSpPr>
            <xdr:cNvPr id="1026" name="Check Box 2" descr="Änderungsantrag"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1806579</xdr:colOff>
      <xdr:row>0</xdr:row>
      <xdr:rowOff>1</xdr:rowOff>
    </xdr:from>
    <xdr:to>
      <xdr:col>6</xdr:col>
      <xdr:colOff>0</xdr:colOff>
      <xdr:row>2</xdr:row>
      <xdr:rowOff>163206</xdr:rowOff>
    </xdr:to>
    <xdr:pic>
      <xdr:nvPicPr>
        <xdr:cNvPr id="10" name="Grafik 9"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835404" y="1"/>
          <a:ext cx="3051171" cy="544205"/>
        </a:xfrm>
        <a:prstGeom prst="rect">
          <a:avLst/>
        </a:prstGeom>
      </xdr:spPr>
    </xdr:pic>
    <xdr:clientData/>
  </xdr:twoCellAnchor>
  <xdr:twoCellAnchor editAs="oneCell">
    <xdr:from>
      <xdr:col>0</xdr:col>
      <xdr:colOff>33</xdr:colOff>
      <xdr:row>0</xdr:row>
      <xdr:rowOff>50808</xdr:rowOff>
    </xdr:from>
    <xdr:to>
      <xdr:col>2</xdr:col>
      <xdr:colOff>423463</xdr:colOff>
      <xdr:row>3</xdr:row>
      <xdr:rowOff>11323</xdr:rowOff>
    </xdr:to>
    <xdr:pic>
      <xdr:nvPicPr>
        <xdr:cNvPr id="37" name="Grafik 36" descr="Kofinaniziert von der Europäischen Union" title="EU-Logo"/>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 y="50808"/>
          <a:ext cx="2452255" cy="53201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12700</xdr:colOff>
          <xdr:row>27</xdr:row>
          <xdr:rowOff>12700</xdr:rowOff>
        </xdr:from>
        <xdr:to>
          <xdr:col>4</xdr:col>
          <xdr:colOff>736600</xdr:colOff>
          <xdr:row>28</xdr:row>
          <xdr:rowOff>0</xdr:rowOff>
        </xdr:to>
        <xdr:sp macro="" textlink="">
          <xdr:nvSpPr>
            <xdr:cNvPr id="1033" name="Kontrollkästchen 4" descr="nicht vorhanden"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29</xdr:row>
          <xdr:rowOff>12700</xdr:rowOff>
        </xdr:from>
        <xdr:to>
          <xdr:col>4</xdr:col>
          <xdr:colOff>736600</xdr:colOff>
          <xdr:row>30</xdr:row>
          <xdr:rowOff>0</xdr:rowOff>
        </xdr:to>
        <xdr:sp macro="" textlink="">
          <xdr:nvSpPr>
            <xdr:cNvPr id="1034" name="Kontrollkästchen 4" descr="nicht vorhanden"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12700</xdr:rowOff>
        </xdr:from>
        <xdr:to>
          <xdr:col>1</xdr:col>
          <xdr:colOff>742950</xdr:colOff>
          <xdr:row>54</xdr:row>
          <xdr:rowOff>0</xdr:rowOff>
        </xdr:to>
        <xdr:sp macro="" textlink="">
          <xdr:nvSpPr>
            <xdr:cNvPr id="1036" name="Check Box 12" descr="Einzelunternehmen"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12700</xdr:rowOff>
        </xdr:from>
        <xdr:to>
          <xdr:col>1</xdr:col>
          <xdr:colOff>742950</xdr:colOff>
          <xdr:row>56</xdr:row>
          <xdr:rowOff>0</xdr:rowOff>
        </xdr:to>
        <xdr:sp macro="" textlink="">
          <xdr:nvSpPr>
            <xdr:cNvPr id="1037" name="Check Box 13" descr="Einzelunternehmen"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12700</xdr:rowOff>
        </xdr:from>
        <xdr:to>
          <xdr:col>1</xdr:col>
          <xdr:colOff>742950</xdr:colOff>
          <xdr:row>58</xdr:row>
          <xdr:rowOff>0</xdr:rowOff>
        </xdr:to>
        <xdr:sp macro="" textlink="">
          <xdr:nvSpPr>
            <xdr:cNvPr id="1038" name="Check Box 14" descr="Einzelunternehmen"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12700</xdr:rowOff>
        </xdr:from>
        <xdr:to>
          <xdr:col>1</xdr:col>
          <xdr:colOff>742950</xdr:colOff>
          <xdr:row>56</xdr:row>
          <xdr:rowOff>0</xdr:rowOff>
        </xdr:to>
        <xdr:sp macro="" textlink="">
          <xdr:nvSpPr>
            <xdr:cNvPr id="1039" name="Check Box 15" descr="Einzelunternehmen"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12700</xdr:rowOff>
        </xdr:from>
        <xdr:to>
          <xdr:col>1</xdr:col>
          <xdr:colOff>742950</xdr:colOff>
          <xdr:row>58</xdr:row>
          <xdr:rowOff>0</xdr:rowOff>
        </xdr:to>
        <xdr:sp macro="" textlink="">
          <xdr:nvSpPr>
            <xdr:cNvPr id="1040" name="Check Box 16" descr="Einzelunternehmen"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57</xdr:row>
          <xdr:rowOff>12700</xdr:rowOff>
        </xdr:from>
        <xdr:to>
          <xdr:col>1</xdr:col>
          <xdr:colOff>742950</xdr:colOff>
          <xdr:row>58</xdr:row>
          <xdr:rowOff>0</xdr:rowOff>
        </xdr:to>
        <xdr:sp macro="" textlink="">
          <xdr:nvSpPr>
            <xdr:cNvPr id="1041" name="Check Box 17" descr="Einzelunternehmen"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6</xdr:row>
          <xdr:rowOff>12700</xdr:rowOff>
        </xdr:from>
        <xdr:to>
          <xdr:col>3</xdr:col>
          <xdr:colOff>742950</xdr:colOff>
          <xdr:row>7</xdr:row>
          <xdr:rowOff>0</xdr:rowOff>
        </xdr:to>
        <xdr:sp macro="" textlink="">
          <xdr:nvSpPr>
            <xdr:cNvPr id="4113" name="Kontrollkästchen 5" descr="Einzelunternehmen"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xdr:row>
          <xdr:rowOff>12700</xdr:rowOff>
        </xdr:from>
        <xdr:to>
          <xdr:col>3</xdr:col>
          <xdr:colOff>742950</xdr:colOff>
          <xdr:row>9</xdr:row>
          <xdr:rowOff>0</xdr:rowOff>
        </xdr:to>
        <xdr:sp macro="" textlink="">
          <xdr:nvSpPr>
            <xdr:cNvPr id="4114" name="Kontrollkästchen 5" descr="Personengesellschaft"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12700</xdr:rowOff>
        </xdr:from>
        <xdr:to>
          <xdr:col>3</xdr:col>
          <xdr:colOff>742950</xdr:colOff>
          <xdr:row>11</xdr:row>
          <xdr:rowOff>0</xdr:rowOff>
        </xdr:to>
        <xdr:sp macro="" textlink="">
          <xdr:nvSpPr>
            <xdr:cNvPr id="4115" name="Kontrollkästchen 5" descr="juristische Person"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12</xdr:row>
          <xdr:rowOff>12700</xdr:rowOff>
        </xdr:from>
        <xdr:to>
          <xdr:col>3</xdr:col>
          <xdr:colOff>742950</xdr:colOff>
          <xdr:row>13</xdr:row>
          <xdr:rowOff>0</xdr:rowOff>
        </xdr:to>
        <xdr:sp macro="" textlink="">
          <xdr:nvSpPr>
            <xdr:cNvPr id="4125" name="Kontrollkästchen 5" descr="sonstiges"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20</xdr:row>
          <xdr:rowOff>12700</xdr:rowOff>
        </xdr:from>
        <xdr:to>
          <xdr:col>3</xdr:col>
          <xdr:colOff>742950</xdr:colOff>
          <xdr:row>21</xdr:row>
          <xdr:rowOff>0</xdr:rowOff>
        </xdr:to>
        <xdr:sp macro="" textlink="">
          <xdr:nvSpPr>
            <xdr:cNvPr id="4128" name="Kontrollkästchen 5" descr="Personengesellschaft"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12700</xdr:rowOff>
        </xdr:from>
        <xdr:to>
          <xdr:col>3</xdr:col>
          <xdr:colOff>742950</xdr:colOff>
          <xdr:row>23</xdr:row>
          <xdr:rowOff>0</xdr:rowOff>
        </xdr:to>
        <xdr:sp macro="" textlink="">
          <xdr:nvSpPr>
            <xdr:cNvPr id="4129" name="Kontrollkästchen 5" descr="Personengesellschaft"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9525</xdr:colOff>
      <xdr:row>50</xdr:row>
      <xdr:rowOff>1</xdr:rowOff>
    </xdr:from>
    <xdr:to>
      <xdr:col>8</xdr:col>
      <xdr:colOff>1381124</xdr:colOff>
      <xdr:row>53</xdr:row>
      <xdr:rowOff>1</xdr:rowOff>
    </xdr:to>
    <xdr:sp macro="" textlink="" fLocksText="0">
      <xdr:nvSpPr>
        <xdr:cNvPr id="2" name="Textfeld 1" title="Erläuterungen"/>
        <xdr:cNvSpPr txBox="1"/>
      </xdr:nvSpPr>
      <xdr:spPr>
        <a:xfrm>
          <a:off x="2933700" y="7858126"/>
          <a:ext cx="3790949" cy="685800"/>
        </a:xfrm>
        <a:prstGeom prst="rect">
          <a:avLst/>
        </a:prstGeom>
        <a:solidFill>
          <a:srgbClr val="FFFFCC"/>
        </a:solidFill>
        <a:ln w="63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54000" rIns="108000" bIns="54000" rtlCol="0" anchor="t"/>
        <a:lstStyle/>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12700</xdr:colOff>
          <xdr:row>59</xdr:row>
          <xdr:rowOff>12700</xdr:rowOff>
        </xdr:from>
        <xdr:to>
          <xdr:col>12</xdr:col>
          <xdr:colOff>0</xdr:colOff>
          <xdr:row>60</xdr:row>
          <xdr:rowOff>0</xdr:rowOff>
        </xdr:to>
        <xdr:sp macro="" textlink="">
          <xdr:nvSpPr>
            <xdr:cNvPr id="46081" name="Option Button 1" descr="ja" hidden="1">
              <a:extLst>
                <a:ext uri="{63B3BB69-23CF-44E3-9099-C40C66FF867C}">
                  <a14:compatExt spid="_x0000_s4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12700</xdr:colOff>
          <xdr:row>59</xdr:row>
          <xdr:rowOff>12700</xdr:rowOff>
        </xdr:from>
        <xdr:to>
          <xdr:col>15</xdr:col>
          <xdr:colOff>0</xdr:colOff>
          <xdr:row>60</xdr:row>
          <xdr:rowOff>0</xdr:rowOff>
        </xdr:to>
        <xdr:sp macro="" textlink="">
          <xdr:nvSpPr>
            <xdr:cNvPr id="46082" name="Option Button 2" descr="nein" hidden="1">
              <a:extLst>
                <a:ext uri="{63B3BB69-23CF-44E3-9099-C40C66FF867C}">
                  <a14:compatExt spid="_x0000_s4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xdr:colOff>
      <xdr:row>1</xdr:row>
      <xdr:rowOff>21168</xdr:rowOff>
    </xdr:from>
    <xdr:to>
      <xdr:col>0</xdr:col>
      <xdr:colOff>6471263</xdr:colOff>
      <xdr:row>67</xdr:row>
      <xdr:rowOff>91018</xdr:rowOff>
    </xdr:to>
    <xdr:pic>
      <xdr:nvPicPr>
        <xdr:cNvPr id="2" name="Grafik 1" title="Transparenz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10"/>
        <a:stretch/>
      </xdr:blipFill>
      <xdr:spPr>
        <a:xfrm>
          <a:off x="1" y="173568"/>
          <a:ext cx="6471262" cy="10128250"/>
        </a:xfrm>
        <a:prstGeom prst="rect">
          <a:avLst/>
        </a:prstGeom>
      </xdr:spPr>
    </xdr:pic>
    <xdr:clientData/>
  </xdr:twoCellAnchor>
  <xdr:twoCellAnchor editAs="oneCell">
    <xdr:from>
      <xdr:col>0</xdr:col>
      <xdr:colOff>0</xdr:colOff>
      <xdr:row>68</xdr:row>
      <xdr:rowOff>6349</xdr:rowOff>
    </xdr:from>
    <xdr:to>
      <xdr:col>0</xdr:col>
      <xdr:colOff>6443640</xdr:colOff>
      <xdr:row>125</xdr:row>
      <xdr:rowOff>50800</xdr:rowOff>
    </xdr:to>
    <xdr:pic>
      <xdr:nvPicPr>
        <xdr:cNvPr id="3" name="Grafik 2" title="Transparenz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0369549"/>
          <a:ext cx="6443640" cy="8731251"/>
        </a:xfrm>
        <a:prstGeom prst="rect">
          <a:avLst/>
        </a:prstGeom>
      </xdr:spPr>
    </xdr:pic>
    <xdr:clientData/>
  </xdr:twoCellAnchor>
  <xdr:twoCellAnchor editAs="oneCell">
    <xdr:from>
      <xdr:col>0</xdr:col>
      <xdr:colOff>0</xdr:colOff>
      <xdr:row>126</xdr:row>
      <xdr:rowOff>50800</xdr:rowOff>
    </xdr:from>
    <xdr:to>
      <xdr:col>0</xdr:col>
      <xdr:colOff>6508750</xdr:colOff>
      <xdr:row>132</xdr:row>
      <xdr:rowOff>71359</xdr:rowOff>
    </xdr:to>
    <xdr:pic>
      <xdr:nvPicPr>
        <xdr:cNvPr id="4" name="Grafik 3" title="Transparenz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9253200"/>
          <a:ext cx="6508750" cy="934959"/>
        </a:xfrm>
        <a:prstGeom prst="rect">
          <a:avLst/>
        </a:prstGeom>
      </xdr:spPr>
    </xdr:pic>
    <xdr:clientData/>
  </xdr:twoCellAnchor>
  <xdr:twoCellAnchor editAs="oneCell">
    <xdr:from>
      <xdr:col>0</xdr:col>
      <xdr:colOff>0</xdr:colOff>
      <xdr:row>133</xdr:row>
      <xdr:rowOff>228599</xdr:rowOff>
    </xdr:from>
    <xdr:to>
      <xdr:col>0</xdr:col>
      <xdr:colOff>6388100</xdr:colOff>
      <xdr:row>149</xdr:row>
      <xdr:rowOff>71943</xdr:rowOff>
    </xdr:to>
    <xdr:pic>
      <xdr:nvPicPr>
        <xdr:cNvPr id="5" name="Grafik 4" title="Transparenz 4"/>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20497799"/>
          <a:ext cx="6388100" cy="2357944"/>
        </a:xfrm>
        <a:prstGeom prst="rect">
          <a:avLst/>
        </a:prstGeom>
      </xdr:spPr>
    </xdr:pic>
    <xdr:clientData/>
  </xdr:twoCellAnchor>
  <xdr:twoCellAnchor editAs="oneCell">
    <xdr:from>
      <xdr:col>0</xdr:col>
      <xdr:colOff>0</xdr:colOff>
      <xdr:row>152</xdr:row>
      <xdr:rowOff>31750</xdr:rowOff>
    </xdr:from>
    <xdr:to>
      <xdr:col>0</xdr:col>
      <xdr:colOff>6502400</xdr:colOff>
      <xdr:row>154</xdr:row>
      <xdr:rowOff>50339</xdr:rowOff>
    </xdr:to>
    <xdr:pic>
      <xdr:nvPicPr>
        <xdr:cNvPr id="6" name="Grafik 5" title="Transparenz 5"/>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3348950"/>
          <a:ext cx="6502400" cy="39958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agriculture.ec.europa.eu/common-agricultural-policy/financing-cap/beneficiaries_en" TargetMode="External"/><Relationship Id="rId1" Type="http://schemas.openxmlformats.org/officeDocument/2006/relationships/hyperlink" Target="http://www.agrar-fischerei-zahlungen.de/" TargetMode="External"/><Relationship Id="rId4"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10" Type="http://schemas.openxmlformats.org/officeDocument/2006/relationships/comments" Target="../comments2.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9.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14"/>
  <sheetViews>
    <sheetView showGridLines="0" zoomScaleNormal="100" workbookViewId="0">
      <selection activeCell="A11" sqref="A11"/>
    </sheetView>
  </sheetViews>
  <sheetFormatPr baseColWidth="10" defaultColWidth="12.59765625" defaultRowHeight="11.5" x14ac:dyDescent="0.25"/>
  <cols>
    <col min="1" max="1" width="11.8984375" style="3" customWidth="1"/>
    <col min="2" max="2" width="17.296875" style="10" customWidth="1"/>
    <col min="3" max="3" width="86.59765625" style="3" customWidth="1"/>
    <col min="4" max="16384" width="12.59765625" style="3"/>
  </cols>
  <sheetData>
    <row r="1" spans="1:3" ht="30" customHeight="1" thickBot="1" x14ac:dyDescent="0.3">
      <c r="A1" s="1" t="s">
        <v>0</v>
      </c>
      <c r="B1" s="2"/>
      <c r="C1" s="2"/>
    </row>
    <row r="2" spans="1:3" ht="30" customHeight="1" thickTop="1" x14ac:dyDescent="0.4">
      <c r="A2" s="4" t="s">
        <v>1</v>
      </c>
      <c r="B2" s="5"/>
      <c r="C2" s="6"/>
    </row>
    <row r="3" spans="1:3" ht="30" customHeight="1" thickBot="1" x14ac:dyDescent="0.3">
      <c r="A3" s="7" t="s">
        <v>543</v>
      </c>
      <c r="B3" s="8"/>
      <c r="C3" s="9"/>
    </row>
    <row r="4" spans="1:3" ht="15" customHeight="1" thickTop="1" x14ac:dyDescent="0.25">
      <c r="A4" s="150" t="str">
        <f>IF(AND('Seite 1 Allgemeine Angaben'!C26="",'Seite 3 Kulturen | Risiken'!O7=0)," - öffentlich -"," - vertraulich -")</f>
        <v xml:space="preserve"> - öffentlich -</v>
      </c>
    </row>
    <row r="5" spans="1:3" ht="15" customHeight="1" x14ac:dyDescent="0.25"/>
    <row r="6" spans="1:3" ht="18" customHeight="1" x14ac:dyDescent="0.25">
      <c r="A6" s="11" t="s">
        <v>7</v>
      </c>
      <c r="B6" s="12"/>
      <c r="C6" s="13"/>
    </row>
    <row r="7" spans="1:3" s="16" customFormat="1" ht="18" customHeight="1" x14ac:dyDescent="0.25">
      <c r="A7" s="14" t="s">
        <v>2</v>
      </c>
      <c r="B7" s="15" t="s">
        <v>3</v>
      </c>
      <c r="C7" s="14" t="s">
        <v>4</v>
      </c>
    </row>
    <row r="8" spans="1:3" s="16" customFormat="1" ht="24" customHeight="1" x14ac:dyDescent="0.25">
      <c r="A8" s="17" t="s">
        <v>5</v>
      </c>
      <c r="B8" s="18">
        <v>45093</v>
      </c>
      <c r="C8" s="19" t="s">
        <v>6</v>
      </c>
    </row>
    <row r="9" spans="1:3" ht="24" customHeight="1" x14ac:dyDescent="0.25">
      <c r="A9" s="17" t="s">
        <v>544</v>
      </c>
      <c r="B9" s="20">
        <v>45105</v>
      </c>
      <c r="C9" s="19" t="s">
        <v>545</v>
      </c>
    </row>
    <row r="10" spans="1:3" ht="48" customHeight="1" x14ac:dyDescent="0.25">
      <c r="A10" s="17" t="s">
        <v>546</v>
      </c>
      <c r="B10" s="20">
        <v>45264</v>
      </c>
      <c r="C10" s="19" t="s">
        <v>565</v>
      </c>
    </row>
    <row r="11" spans="1:3" ht="24" customHeight="1" x14ac:dyDescent="0.25">
      <c r="A11" s="17"/>
      <c r="B11" s="20"/>
      <c r="C11" s="19"/>
    </row>
    <row r="12" spans="1:3" ht="24" customHeight="1" x14ac:dyDescent="0.25">
      <c r="A12" s="17"/>
      <c r="B12" s="18"/>
      <c r="C12" s="19"/>
    </row>
    <row r="13" spans="1:3" ht="24" customHeight="1" x14ac:dyDescent="0.25">
      <c r="A13" s="17"/>
      <c r="B13" s="18"/>
      <c r="C13" s="19"/>
    </row>
    <row r="14" spans="1:3" ht="24" customHeight="1" x14ac:dyDescent="0.25">
      <c r="A14" s="17"/>
      <c r="B14" s="20"/>
      <c r="C14" s="19"/>
    </row>
  </sheetData>
  <sheetProtection password="E8E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R48"/>
  <sheetViews>
    <sheetView showGridLines="0" zoomScaleNormal="100" zoomScaleSheetLayoutView="130" workbookViewId="0">
      <selection activeCell="B23" sqref="B23"/>
    </sheetView>
  </sheetViews>
  <sheetFormatPr baseColWidth="10" defaultColWidth="12.59765625" defaultRowHeight="11.5" x14ac:dyDescent="0.25"/>
  <cols>
    <col min="1" max="1" width="1.69921875" style="37" customWidth="1"/>
    <col min="2" max="2" width="36.69921875" style="37" customWidth="1"/>
    <col min="3" max="16" width="4.69921875" style="37" customWidth="1"/>
    <col min="17" max="17" width="1.69921875" style="37" customWidth="1"/>
    <col min="18" max="18" width="5.69921875" style="37" hidden="1" customWidth="1"/>
    <col min="19" max="16384" width="12.59765625" style="37"/>
  </cols>
  <sheetData>
    <row r="1" spans="1:18" ht="15" customHeight="1" x14ac:dyDescent="0.2">
      <c r="A1" s="257" t="str">
        <f>'Anlage 5 | Seite 1'!$A$1</f>
        <v>Anlage 5 Steuernummern und Beteiligungen</v>
      </c>
      <c r="Q1" s="181" t="str">
        <f>'Seite 1 Allgemeine Angaben'!$A$66</f>
        <v>Antrag FR Ernteversicherungen</v>
      </c>
      <c r="R1" s="77"/>
    </row>
    <row r="2" spans="1:18" ht="15" customHeight="1" x14ac:dyDescent="0.25">
      <c r="Q2" s="182" t="str">
        <f>'Seite 1 Allgemeine Angaben'!$A$67</f>
        <v>Formularversion: V 1.2 vom 04.12.23 - öffentlich -</v>
      </c>
      <c r="R2" s="77"/>
    </row>
    <row r="3" spans="1:18" s="24" customFormat="1" ht="15" customHeight="1" x14ac:dyDescent="0.25">
      <c r="A3" s="91" t="str">
        <f>IF('Seite 1 Allgemeine Angaben'!$G$14=TRUE,"",CONCATENATE('Seite 1 Allgemeine Angaben'!$D$18," ",IF('Seite 1 Allgemeine Angaben'!$E$18="","__________",'Seite 1 Allgemeine Angaben'!$E$18)))</f>
        <v>Aktenzeichen __________</v>
      </c>
      <c r="R3" s="77"/>
    </row>
    <row r="4" spans="1:18" s="24" customFormat="1" ht="15" customHeight="1" x14ac:dyDescent="0.25">
      <c r="A4" s="91" t="str">
        <f>CONCATENATE("Antragsteller ",IF('Seite 1 Allgemeine Angaben'!$C$26="","_________________________",'Seite 1 Allgemeine Angaben'!$C$26))</f>
        <v>Antragsteller _________________________</v>
      </c>
      <c r="R4" s="77"/>
    </row>
    <row r="5" spans="1:18" s="24" customFormat="1" ht="15" customHeight="1" x14ac:dyDescent="0.25">
      <c r="A5" s="91" t="str">
        <f ca="1">CONCATENATE("Antrag vom ",IF('Seite 1 Allgemeine Angaben'!$E$17="","__.__.____",TEXT('Seite 1 Allgemeine Angaben'!$E$17,"TT.MM.JJJJ")))</f>
        <v>Antrag vom 04.12.2023</v>
      </c>
      <c r="R5" s="77"/>
    </row>
    <row r="6" spans="1:18" s="24" customFormat="1" ht="15" customHeight="1" x14ac:dyDescent="0.25">
      <c r="A6" s="91" t="str">
        <f>CONCATENATE("Personenidentnummer (PI) ",IF('Seite 1 Allgemeine Angaben'!$G$28=TRUE,"nicht vorhanden",IF('Seite 1 Allgemeine Angaben'!$C$28="","_______________",'Seite 1 Allgemeine Angaben'!$C$28)))</f>
        <v>Personenidentnummer (PI) _______________</v>
      </c>
      <c r="R6" s="77"/>
    </row>
    <row r="7" spans="1:18" s="24" customFormat="1" ht="8.15" customHeight="1" x14ac:dyDescent="0.25">
      <c r="R7" s="77"/>
    </row>
    <row r="8" spans="1:18" s="24" customFormat="1" ht="18" customHeight="1" x14ac:dyDescent="0.25">
      <c r="A8" s="258"/>
      <c r="B8" s="259" t="s">
        <v>266</v>
      </c>
      <c r="C8" s="260"/>
      <c r="D8" s="260"/>
      <c r="E8" s="260"/>
      <c r="F8" s="260"/>
      <c r="G8" s="260"/>
      <c r="H8" s="260"/>
      <c r="I8" s="260"/>
      <c r="J8" s="260"/>
      <c r="K8" s="260"/>
      <c r="L8" s="260"/>
      <c r="M8" s="260"/>
      <c r="N8" s="260"/>
      <c r="O8" s="260"/>
      <c r="P8" s="260"/>
      <c r="Q8" s="261"/>
      <c r="R8" s="225">
        <f>IF('Anlage 5 | Seite 1'!$R$60=1,1,0)</f>
        <v>0</v>
      </c>
    </row>
    <row r="9" spans="1:18" s="25" customFormat="1" ht="18" customHeight="1" x14ac:dyDescent="0.25">
      <c r="A9" s="96"/>
      <c r="B9" s="281" t="s">
        <v>256</v>
      </c>
      <c r="Q9" s="97"/>
      <c r="R9" s="225">
        <f>IF('Anlage 5 | Seite 1'!$R$60=1,1,0)</f>
        <v>0</v>
      </c>
    </row>
    <row r="10" spans="1:18" s="24" customFormat="1" ht="18" customHeight="1" x14ac:dyDescent="0.25">
      <c r="A10" s="96"/>
      <c r="B10" s="47"/>
      <c r="C10" s="48"/>
      <c r="D10" s="48"/>
      <c r="E10" s="48"/>
      <c r="F10" s="48"/>
      <c r="G10" s="48"/>
      <c r="H10" s="48"/>
      <c r="I10" s="48"/>
      <c r="J10" s="48"/>
      <c r="K10" s="48"/>
      <c r="L10" s="48"/>
      <c r="M10" s="48"/>
      <c r="N10" s="48"/>
      <c r="O10" s="48"/>
      <c r="P10" s="49"/>
      <c r="Q10" s="282"/>
      <c r="R10" s="225">
        <f>IF('Anlage 5 | Seite 1'!$R$60=1,1,0)</f>
        <v>0</v>
      </c>
    </row>
    <row r="11" spans="1:18" s="24" customFormat="1" ht="10" customHeight="1" x14ac:dyDescent="0.25">
      <c r="A11" s="96"/>
      <c r="B11" s="99"/>
      <c r="C11" s="25"/>
      <c r="D11" s="25"/>
      <c r="E11" s="25"/>
      <c r="F11" s="25"/>
      <c r="G11" s="25"/>
      <c r="H11" s="25"/>
      <c r="I11" s="25"/>
      <c r="J11" s="25"/>
      <c r="K11" s="25"/>
      <c r="L11" s="25"/>
      <c r="M11" s="25"/>
      <c r="N11" s="25"/>
      <c r="O11" s="25"/>
      <c r="P11" s="25"/>
      <c r="Q11" s="97"/>
      <c r="R11" s="225">
        <f>IF('Anlage 5 | Seite 1'!$R$60=1,1,0)</f>
        <v>0</v>
      </c>
    </row>
    <row r="12" spans="1:18" s="24" customFormat="1" ht="18" customHeight="1" x14ac:dyDescent="0.25">
      <c r="A12" s="96"/>
      <c r="B12" s="25" t="s">
        <v>257</v>
      </c>
      <c r="C12" s="273"/>
      <c r="D12" s="273"/>
      <c r="E12" s="273"/>
      <c r="F12" s="273"/>
      <c r="G12" s="273"/>
      <c r="H12" s="273"/>
      <c r="I12" s="273"/>
      <c r="J12" s="273"/>
      <c r="K12" s="273"/>
      <c r="L12" s="273"/>
      <c r="M12" s="273"/>
      <c r="N12" s="273"/>
      <c r="O12" s="273"/>
      <c r="P12" s="273"/>
      <c r="Q12" s="282"/>
      <c r="R12" s="225">
        <f>IF('Anlage 5 | Seite 1'!$R$60=1,1,0)</f>
        <v>0</v>
      </c>
    </row>
    <row r="13" spans="1:18" s="25" customFormat="1" ht="10" customHeight="1" x14ac:dyDescent="0.25">
      <c r="A13" s="96"/>
      <c r="B13" s="274" t="s">
        <v>258</v>
      </c>
      <c r="Q13" s="97"/>
      <c r="R13" s="225">
        <f>IF('Anlage 5 | Seite 1'!$R$60=1,1,0)</f>
        <v>0</v>
      </c>
    </row>
    <row r="14" spans="1:18" s="24" customFormat="1" ht="18" customHeight="1" x14ac:dyDescent="0.25">
      <c r="A14" s="96"/>
      <c r="B14" s="25" t="s">
        <v>259</v>
      </c>
      <c r="C14" s="273"/>
      <c r="D14" s="273"/>
      <c r="E14" s="273"/>
      <c r="F14" s="273"/>
      <c r="G14" s="273"/>
      <c r="H14" s="273"/>
      <c r="I14" s="273"/>
      <c r="J14" s="273"/>
      <c r="K14" s="273"/>
      <c r="L14" s="273"/>
      <c r="M14" s="273"/>
      <c r="N14" s="273"/>
      <c r="O14" s="273"/>
      <c r="P14" s="273"/>
      <c r="Q14" s="97"/>
      <c r="R14" s="225">
        <f>IF('Anlage 5 | Seite 1'!$R$60=1,1,0)</f>
        <v>0</v>
      </c>
    </row>
    <row r="15" spans="1:18" s="25" customFormat="1" ht="10" customHeight="1" x14ac:dyDescent="0.25">
      <c r="A15" s="96"/>
      <c r="B15" s="274" t="s">
        <v>258</v>
      </c>
      <c r="Q15" s="97"/>
      <c r="R15" s="225">
        <f>IF('Anlage 5 | Seite 1'!$R$60=1,1,0)</f>
        <v>0</v>
      </c>
    </row>
    <row r="16" spans="1:18" s="24" customFormat="1" ht="18" customHeight="1" x14ac:dyDescent="0.25">
      <c r="A16" s="96"/>
      <c r="B16" s="25" t="s">
        <v>260</v>
      </c>
      <c r="C16" s="273"/>
      <c r="D16" s="273"/>
      <c r="E16" s="275"/>
      <c r="F16" s="273"/>
      <c r="G16" s="273"/>
      <c r="H16" s="273"/>
      <c r="I16" s="275"/>
      <c r="J16" s="273"/>
      <c r="K16" s="273"/>
      <c r="L16" s="273"/>
      <c r="M16" s="275"/>
      <c r="N16" s="273"/>
      <c r="O16" s="273"/>
      <c r="P16" s="273"/>
      <c r="Q16" s="97"/>
      <c r="R16" s="225">
        <f>IF('Anlage 5 | Seite 1'!$R$60=1,1,0)</f>
        <v>0</v>
      </c>
    </row>
    <row r="17" spans="1:18" s="24" customFormat="1" ht="10" customHeight="1" x14ac:dyDescent="0.25">
      <c r="A17" s="96"/>
      <c r="B17" s="274" t="s">
        <v>258</v>
      </c>
      <c r="C17" s="25"/>
      <c r="D17" s="25"/>
      <c r="E17" s="25"/>
      <c r="F17" s="25"/>
      <c r="G17" s="25"/>
      <c r="H17" s="25"/>
      <c r="I17" s="25"/>
      <c r="J17" s="25"/>
      <c r="K17" s="25"/>
      <c r="L17" s="25"/>
      <c r="M17" s="25"/>
      <c r="N17" s="25"/>
      <c r="O17" s="25"/>
      <c r="P17" s="25"/>
      <c r="Q17" s="97"/>
      <c r="R17" s="225">
        <f>IF('Anlage 5 | Seite 1'!$R$60=1,1,0)</f>
        <v>0</v>
      </c>
    </row>
    <row r="18" spans="1:18" s="24" customFormat="1" ht="18" customHeight="1" x14ac:dyDescent="0.25">
      <c r="A18" s="96"/>
      <c r="B18" s="25" t="s">
        <v>262</v>
      </c>
      <c r="C18" s="273"/>
      <c r="D18" s="273"/>
      <c r="E18" s="273"/>
      <c r="F18" s="276" t="s">
        <v>263</v>
      </c>
      <c r="G18" s="273"/>
      <c r="H18" s="273"/>
      <c r="I18" s="273"/>
      <c r="J18" s="276" t="s">
        <v>263</v>
      </c>
      <c r="K18" s="273"/>
      <c r="L18" s="273"/>
      <c r="M18" s="273"/>
      <c r="N18" s="273"/>
      <c r="O18" s="273"/>
      <c r="P18" s="275"/>
      <c r="Q18" s="97"/>
      <c r="R18" s="225">
        <f>IF('Anlage 5 | Seite 1'!$R$60=1,1,0)</f>
        <v>0</v>
      </c>
    </row>
    <row r="19" spans="1:18" s="33" customFormat="1" ht="8.15" customHeight="1" x14ac:dyDescent="0.25">
      <c r="A19" s="283"/>
      <c r="B19" s="284"/>
      <c r="C19" s="117"/>
      <c r="D19" s="117"/>
      <c r="E19" s="117"/>
      <c r="F19" s="117"/>
      <c r="G19" s="117"/>
      <c r="H19" s="117"/>
      <c r="I19" s="117"/>
      <c r="J19" s="117"/>
      <c r="K19" s="117"/>
      <c r="L19" s="117"/>
      <c r="M19" s="117"/>
      <c r="N19" s="117"/>
      <c r="O19" s="117"/>
      <c r="P19" s="117"/>
      <c r="Q19" s="118"/>
      <c r="R19" s="225">
        <f>IF('Anlage 5 | Seite 1'!$R$60=1,1,0)</f>
        <v>0</v>
      </c>
    </row>
    <row r="20" spans="1:18" s="33" customFormat="1" ht="10" customHeight="1" x14ac:dyDescent="0.25">
      <c r="B20" s="285"/>
      <c r="C20" s="26"/>
      <c r="D20" s="26"/>
      <c r="E20" s="26"/>
      <c r="F20" s="26"/>
      <c r="G20" s="26"/>
      <c r="H20" s="26"/>
      <c r="I20" s="26"/>
      <c r="J20" s="26"/>
      <c r="K20" s="26"/>
      <c r="L20" s="26"/>
      <c r="M20" s="26"/>
      <c r="N20" s="26"/>
      <c r="O20" s="26"/>
      <c r="P20" s="26"/>
      <c r="R20" s="225">
        <f>IF('Anlage 5 | Seite 1'!$R$60=1,1,0)</f>
        <v>0</v>
      </c>
    </row>
    <row r="21" spans="1:18" s="24" customFormat="1" ht="18" customHeight="1" x14ac:dyDescent="0.25">
      <c r="A21" s="258"/>
      <c r="B21" s="259" t="s">
        <v>267</v>
      </c>
      <c r="C21" s="260"/>
      <c r="D21" s="260"/>
      <c r="E21" s="260"/>
      <c r="F21" s="260"/>
      <c r="G21" s="260"/>
      <c r="H21" s="260"/>
      <c r="I21" s="260"/>
      <c r="J21" s="260"/>
      <c r="K21" s="260"/>
      <c r="L21" s="260"/>
      <c r="M21" s="260"/>
      <c r="N21" s="260"/>
      <c r="O21" s="260"/>
      <c r="P21" s="260"/>
      <c r="Q21" s="261"/>
      <c r="R21" s="225">
        <f>IF('Anlage 5 | Seite 1'!$R$60=1,1,0)</f>
        <v>0</v>
      </c>
    </row>
    <row r="22" spans="1:18" s="25" customFormat="1" ht="18" customHeight="1" x14ac:dyDescent="0.25">
      <c r="A22" s="96"/>
      <c r="B22" s="281" t="s">
        <v>256</v>
      </c>
      <c r="Q22" s="97"/>
      <c r="R22" s="225">
        <f>IF('Anlage 5 | Seite 1'!$R$60=1,1,0)</f>
        <v>0</v>
      </c>
    </row>
    <row r="23" spans="1:18" s="24" customFormat="1" ht="18" customHeight="1" x14ac:dyDescent="0.25">
      <c r="A23" s="96"/>
      <c r="B23" s="47"/>
      <c r="C23" s="48"/>
      <c r="D23" s="48"/>
      <c r="E23" s="48"/>
      <c r="F23" s="48"/>
      <c r="G23" s="48"/>
      <c r="H23" s="48"/>
      <c r="I23" s="48"/>
      <c r="J23" s="48"/>
      <c r="K23" s="48"/>
      <c r="L23" s="48"/>
      <c r="M23" s="48"/>
      <c r="N23" s="48"/>
      <c r="O23" s="48"/>
      <c r="P23" s="49"/>
      <c r="Q23" s="97"/>
      <c r="R23" s="225">
        <f>IF('Anlage 5 | Seite 1'!$R$60=1,1,0)</f>
        <v>0</v>
      </c>
    </row>
    <row r="24" spans="1:18" s="24" customFormat="1" ht="10" customHeight="1" x14ac:dyDescent="0.25">
      <c r="A24" s="96"/>
      <c r="B24" s="25"/>
      <c r="C24" s="25"/>
      <c r="D24" s="25"/>
      <c r="E24" s="25"/>
      <c r="F24" s="25"/>
      <c r="G24" s="25"/>
      <c r="H24" s="25"/>
      <c r="I24" s="25"/>
      <c r="J24" s="25"/>
      <c r="K24" s="25"/>
      <c r="L24" s="25"/>
      <c r="M24" s="25"/>
      <c r="N24" s="25"/>
      <c r="O24" s="25"/>
      <c r="P24" s="25"/>
      <c r="Q24" s="97"/>
      <c r="R24" s="225">
        <f>IF('Anlage 5 | Seite 1'!$R$60=1,1,0)</f>
        <v>0</v>
      </c>
    </row>
    <row r="25" spans="1:18" s="24" customFormat="1" ht="18" customHeight="1" x14ac:dyDescent="0.25">
      <c r="A25" s="96"/>
      <c r="B25" s="25" t="s">
        <v>257</v>
      </c>
      <c r="C25" s="273"/>
      <c r="D25" s="273"/>
      <c r="E25" s="273"/>
      <c r="F25" s="273"/>
      <c r="G25" s="273"/>
      <c r="H25" s="273"/>
      <c r="I25" s="273"/>
      <c r="J25" s="273"/>
      <c r="K25" s="273"/>
      <c r="L25" s="273"/>
      <c r="M25" s="273"/>
      <c r="N25" s="273"/>
      <c r="O25" s="273"/>
      <c r="P25" s="273"/>
      <c r="Q25" s="97"/>
      <c r="R25" s="225">
        <f>IF('Anlage 5 | Seite 1'!$R$60=1,1,0)</f>
        <v>0</v>
      </c>
    </row>
    <row r="26" spans="1:18" s="25" customFormat="1" ht="10" customHeight="1" x14ac:dyDescent="0.25">
      <c r="A26" s="96"/>
      <c r="B26" s="274" t="s">
        <v>258</v>
      </c>
      <c r="Q26" s="97"/>
      <c r="R26" s="225">
        <f>IF('Anlage 5 | Seite 1'!$R$60=1,1,0)</f>
        <v>0</v>
      </c>
    </row>
    <row r="27" spans="1:18" s="24" customFormat="1" ht="18" customHeight="1" x14ac:dyDescent="0.25">
      <c r="A27" s="96"/>
      <c r="B27" s="25" t="s">
        <v>259</v>
      </c>
      <c r="C27" s="273"/>
      <c r="D27" s="273"/>
      <c r="E27" s="273"/>
      <c r="F27" s="273"/>
      <c r="G27" s="273"/>
      <c r="H27" s="273"/>
      <c r="I27" s="273"/>
      <c r="J27" s="273"/>
      <c r="K27" s="273"/>
      <c r="L27" s="273"/>
      <c r="M27" s="273"/>
      <c r="N27" s="273"/>
      <c r="O27" s="273"/>
      <c r="P27" s="273"/>
      <c r="Q27" s="97"/>
      <c r="R27" s="225">
        <f>IF('Anlage 5 | Seite 1'!$R$60=1,1,0)</f>
        <v>0</v>
      </c>
    </row>
    <row r="28" spans="1:18" s="25" customFormat="1" ht="10" customHeight="1" x14ac:dyDescent="0.25">
      <c r="A28" s="96"/>
      <c r="B28" s="274" t="s">
        <v>258</v>
      </c>
      <c r="Q28" s="97"/>
      <c r="R28" s="225">
        <f>IF('Anlage 5 | Seite 1'!$R$60=1,1,0)</f>
        <v>0</v>
      </c>
    </row>
    <row r="29" spans="1:18" s="24" customFormat="1" ht="18" customHeight="1" x14ac:dyDescent="0.25">
      <c r="A29" s="96"/>
      <c r="B29" s="25" t="s">
        <v>260</v>
      </c>
      <c r="C29" s="273"/>
      <c r="D29" s="273"/>
      <c r="E29" s="275"/>
      <c r="F29" s="273"/>
      <c r="G29" s="273"/>
      <c r="H29" s="273"/>
      <c r="I29" s="275"/>
      <c r="J29" s="273"/>
      <c r="K29" s="273"/>
      <c r="L29" s="273"/>
      <c r="M29" s="275"/>
      <c r="N29" s="273"/>
      <c r="O29" s="273"/>
      <c r="P29" s="273"/>
      <c r="Q29" s="97"/>
      <c r="R29" s="225">
        <f>IF('Anlage 5 | Seite 1'!$R$60=1,1,0)</f>
        <v>0</v>
      </c>
    </row>
    <row r="30" spans="1:18" s="24" customFormat="1" ht="10" customHeight="1" x14ac:dyDescent="0.25">
      <c r="A30" s="96"/>
      <c r="B30" s="274" t="s">
        <v>258</v>
      </c>
      <c r="C30" s="25"/>
      <c r="D30" s="25"/>
      <c r="E30" s="25"/>
      <c r="F30" s="25"/>
      <c r="G30" s="25"/>
      <c r="H30" s="25"/>
      <c r="I30" s="25"/>
      <c r="J30" s="25"/>
      <c r="K30" s="25"/>
      <c r="L30" s="25"/>
      <c r="M30" s="25"/>
      <c r="N30" s="25"/>
      <c r="O30" s="25"/>
      <c r="P30" s="25"/>
      <c r="Q30" s="97"/>
      <c r="R30" s="225">
        <f>IF('Anlage 5 | Seite 1'!$R$60=1,1,0)</f>
        <v>0</v>
      </c>
    </row>
    <row r="31" spans="1:18" s="24" customFormat="1" ht="18" customHeight="1" x14ac:dyDescent="0.25">
      <c r="A31" s="96"/>
      <c r="B31" s="25" t="s">
        <v>262</v>
      </c>
      <c r="C31" s="273"/>
      <c r="D31" s="273"/>
      <c r="E31" s="273"/>
      <c r="F31" s="276" t="s">
        <v>263</v>
      </c>
      <c r="G31" s="273"/>
      <c r="H31" s="273"/>
      <c r="I31" s="273"/>
      <c r="J31" s="276" t="s">
        <v>263</v>
      </c>
      <c r="K31" s="273"/>
      <c r="L31" s="273"/>
      <c r="M31" s="273"/>
      <c r="N31" s="273"/>
      <c r="O31" s="273"/>
      <c r="P31" s="275"/>
      <c r="Q31" s="97"/>
      <c r="R31" s="225">
        <f>IF('Anlage 5 | Seite 1'!$R$60=1,1,0)</f>
        <v>0</v>
      </c>
    </row>
    <row r="32" spans="1:18" s="33" customFormat="1" ht="8.15" customHeight="1" x14ac:dyDescent="0.25">
      <c r="A32" s="283"/>
      <c r="B32" s="284"/>
      <c r="C32" s="117"/>
      <c r="D32" s="117"/>
      <c r="E32" s="117"/>
      <c r="F32" s="117"/>
      <c r="G32" s="117"/>
      <c r="H32" s="117"/>
      <c r="I32" s="117"/>
      <c r="J32" s="117"/>
      <c r="K32" s="117"/>
      <c r="L32" s="117"/>
      <c r="M32" s="117"/>
      <c r="N32" s="117"/>
      <c r="O32" s="117"/>
      <c r="P32" s="117"/>
      <c r="Q32" s="118"/>
      <c r="R32" s="225">
        <f>IF('Anlage 5 | Seite 1'!$R$60=1,1,0)</f>
        <v>0</v>
      </c>
    </row>
    <row r="33" spans="1:18" s="33" customFormat="1" ht="10" customHeight="1" x14ac:dyDescent="0.25">
      <c r="B33" s="285"/>
      <c r="C33" s="26"/>
      <c r="D33" s="26"/>
      <c r="E33" s="26"/>
      <c r="F33" s="26"/>
      <c r="G33" s="26"/>
      <c r="H33" s="26"/>
      <c r="I33" s="26"/>
      <c r="J33" s="26"/>
      <c r="K33" s="26"/>
      <c r="L33" s="26"/>
      <c r="M33" s="26"/>
      <c r="N33" s="26"/>
      <c r="O33" s="26"/>
      <c r="P33" s="26"/>
      <c r="R33" s="225">
        <f>IF('Anlage 5 | Seite 1'!$R$60=1,1,0)</f>
        <v>0</v>
      </c>
    </row>
    <row r="34" spans="1:18" s="24" customFormat="1" ht="18" customHeight="1" x14ac:dyDescent="0.25">
      <c r="A34" s="258"/>
      <c r="B34" s="259" t="s">
        <v>268</v>
      </c>
      <c r="C34" s="260"/>
      <c r="D34" s="260"/>
      <c r="E34" s="260"/>
      <c r="F34" s="260"/>
      <c r="G34" s="260"/>
      <c r="H34" s="260"/>
      <c r="I34" s="260"/>
      <c r="J34" s="260"/>
      <c r="K34" s="260"/>
      <c r="L34" s="260"/>
      <c r="M34" s="260"/>
      <c r="N34" s="260"/>
      <c r="O34" s="260"/>
      <c r="P34" s="260"/>
      <c r="Q34" s="261"/>
      <c r="R34" s="225">
        <f>IF('Anlage 5 | Seite 1'!$R$60=1,1,0)</f>
        <v>0</v>
      </c>
    </row>
    <row r="35" spans="1:18" s="25" customFormat="1" ht="18" customHeight="1" x14ac:dyDescent="0.25">
      <c r="A35" s="96"/>
      <c r="B35" s="281" t="s">
        <v>256</v>
      </c>
      <c r="Q35" s="97"/>
      <c r="R35" s="225">
        <f>IF('Anlage 5 | Seite 1'!$R$60=1,1,0)</f>
        <v>0</v>
      </c>
    </row>
    <row r="36" spans="1:18" s="24" customFormat="1" ht="18" customHeight="1" x14ac:dyDescent="0.25">
      <c r="A36" s="96"/>
      <c r="B36" s="47"/>
      <c r="C36" s="48"/>
      <c r="D36" s="48"/>
      <c r="E36" s="48"/>
      <c r="F36" s="48"/>
      <c r="G36" s="48"/>
      <c r="H36" s="48"/>
      <c r="I36" s="48"/>
      <c r="J36" s="48"/>
      <c r="K36" s="48"/>
      <c r="L36" s="48"/>
      <c r="M36" s="48"/>
      <c r="N36" s="48"/>
      <c r="O36" s="48"/>
      <c r="P36" s="49"/>
      <c r="Q36" s="97"/>
      <c r="R36" s="225">
        <f>IF('Anlage 5 | Seite 1'!$R$60=1,1,0)</f>
        <v>0</v>
      </c>
    </row>
    <row r="37" spans="1:18" s="24" customFormat="1" ht="10" customHeight="1" x14ac:dyDescent="0.25">
      <c r="A37" s="96"/>
      <c r="B37" s="99"/>
      <c r="C37" s="25"/>
      <c r="D37" s="25"/>
      <c r="E37" s="25"/>
      <c r="F37" s="25"/>
      <c r="G37" s="25"/>
      <c r="H37" s="25"/>
      <c r="I37" s="25"/>
      <c r="J37" s="25"/>
      <c r="K37" s="25"/>
      <c r="L37" s="25"/>
      <c r="M37" s="25"/>
      <c r="N37" s="25"/>
      <c r="O37" s="25"/>
      <c r="P37" s="25"/>
      <c r="Q37" s="97"/>
      <c r="R37" s="225">
        <f>IF('Anlage 5 | Seite 1'!$R$60=1,1,0)</f>
        <v>0</v>
      </c>
    </row>
    <row r="38" spans="1:18" s="24" customFormat="1" ht="18" customHeight="1" x14ac:dyDescent="0.25">
      <c r="A38" s="96"/>
      <c r="B38" s="25" t="s">
        <v>257</v>
      </c>
      <c r="C38" s="273"/>
      <c r="D38" s="273"/>
      <c r="E38" s="273"/>
      <c r="F38" s="273"/>
      <c r="G38" s="273"/>
      <c r="H38" s="273"/>
      <c r="I38" s="273"/>
      <c r="J38" s="273"/>
      <c r="K38" s="273"/>
      <c r="L38" s="273"/>
      <c r="M38" s="273"/>
      <c r="N38" s="273"/>
      <c r="O38" s="273"/>
      <c r="P38" s="273"/>
      <c r="Q38" s="97"/>
      <c r="R38" s="225">
        <f>IF('Anlage 5 | Seite 1'!$R$60=1,1,0)</f>
        <v>0</v>
      </c>
    </row>
    <row r="39" spans="1:18" s="25" customFormat="1" ht="10" customHeight="1" x14ac:dyDescent="0.25">
      <c r="A39" s="96"/>
      <c r="B39" s="274" t="s">
        <v>258</v>
      </c>
      <c r="Q39" s="97"/>
      <c r="R39" s="225">
        <f>IF('Anlage 5 | Seite 1'!$R$60=1,1,0)</f>
        <v>0</v>
      </c>
    </row>
    <row r="40" spans="1:18" s="24" customFormat="1" ht="18" customHeight="1" x14ac:dyDescent="0.25">
      <c r="A40" s="96"/>
      <c r="B40" s="25" t="s">
        <v>259</v>
      </c>
      <c r="C40" s="273"/>
      <c r="D40" s="273"/>
      <c r="E40" s="273"/>
      <c r="F40" s="273"/>
      <c r="G40" s="273"/>
      <c r="H40" s="273"/>
      <c r="I40" s="273"/>
      <c r="J40" s="273"/>
      <c r="K40" s="273"/>
      <c r="L40" s="273"/>
      <c r="M40" s="273"/>
      <c r="N40" s="273"/>
      <c r="O40" s="273"/>
      <c r="P40" s="273"/>
      <c r="Q40" s="97"/>
      <c r="R40" s="225">
        <f>IF('Anlage 5 | Seite 1'!$R$60=1,1,0)</f>
        <v>0</v>
      </c>
    </row>
    <row r="41" spans="1:18" s="25" customFormat="1" ht="10" customHeight="1" x14ac:dyDescent="0.25">
      <c r="A41" s="96"/>
      <c r="B41" s="274" t="s">
        <v>258</v>
      </c>
      <c r="Q41" s="97"/>
      <c r="R41" s="225">
        <f>IF('Anlage 5 | Seite 1'!$R$60=1,1,0)</f>
        <v>0</v>
      </c>
    </row>
    <row r="42" spans="1:18" s="24" customFormat="1" ht="18" customHeight="1" x14ac:dyDescent="0.25">
      <c r="A42" s="96"/>
      <c r="B42" s="25" t="s">
        <v>260</v>
      </c>
      <c r="C42" s="273"/>
      <c r="D42" s="273"/>
      <c r="E42" s="275"/>
      <c r="F42" s="273"/>
      <c r="G42" s="273"/>
      <c r="H42" s="273"/>
      <c r="I42" s="275"/>
      <c r="J42" s="273"/>
      <c r="K42" s="273"/>
      <c r="L42" s="273"/>
      <c r="M42" s="275"/>
      <c r="N42" s="273"/>
      <c r="O42" s="273"/>
      <c r="P42" s="273"/>
      <c r="Q42" s="97"/>
      <c r="R42" s="225">
        <f>IF('Anlage 5 | Seite 1'!$R$60=1,1,0)</f>
        <v>0</v>
      </c>
    </row>
    <row r="43" spans="1:18" s="24" customFormat="1" ht="10" customHeight="1" x14ac:dyDescent="0.25">
      <c r="A43" s="96"/>
      <c r="B43" s="274" t="s">
        <v>258</v>
      </c>
      <c r="C43" s="25"/>
      <c r="D43" s="25"/>
      <c r="E43" s="25"/>
      <c r="F43" s="25"/>
      <c r="G43" s="25"/>
      <c r="H43" s="25"/>
      <c r="I43" s="25"/>
      <c r="J43" s="25"/>
      <c r="K43" s="25"/>
      <c r="L43" s="25"/>
      <c r="M43" s="25"/>
      <c r="N43" s="25"/>
      <c r="O43" s="25"/>
      <c r="P43" s="25"/>
      <c r="Q43" s="97"/>
      <c r="R43" s="225">
        <f>IF('Anlage 5 | Seite 1'!$R$60=1,1,0)</f>
        <v>0</v>
      </c>
    </row>
    <row r="44" spans="1:18" s="24" customFormat="1" ht="18" customHeight="1" x14ac:dyDescent="0.25">
      <c r="A44" s="96"/>
      <c r="B44" s="25" t="s">
        <v>262</v>
      </c>
      <c r="C44" s="273"/>
      <c r="D44" s="273"/>
      <c r="E44" s="273"/>
      <c r="F44" s="276" t="s">
        <v>263</v>
      </c>
      <c r="G44" s="273"/>
      <c r="H44" s="273"/>
      <c r="I44" s="273"/>
      <c r="J44" s="276" t="s">
        <v>263</v>
      </c>
      <c r="K44" s="273"/>
      <c r="L44" s="273"/>
      <c r="M44" s="273"/>
      <c r="N44" s="273"/>
      <c r="O44" s="273"/>
      <c r="P44" s="275"/>
      <c r="Q44" s="97"/>
      <c r="R44" s="225">
        <f>IF('Anlage 5 | Seite 1'!$R$60=1,1,0)</f>
        <v>0</v>
      </c>
    </row>
    <row r="45" spans="1:18" s="33" customFormat="1" ht="8.15" customHeight="1" x14ac:dyDescent="0.25">
      <c r="A45" s="283"/>
      <c r="B45" s="285"/>
      <c r="C45" s="26"/>
      <c r="D45" s="26"/>
      <c r="E45" s="26"/>
      <c r="F45" s="26"/>
      <c r="G45" s="26"/>
      <c r="H45" s="26"/>
      <c r="I45" s="26"/>
      <c r="J45" s="26"/>
      <c r="K45" s="26"/>
      <c r="L45" s="26"/>
      <c r="M45" s="26"/>
      <c r="N45" s="26"/>
      <c r="O45" s="26"/>
      <c r="P45" s="26"/>
      <c r="Q45" s="43"/>
      <c r="R45" s="225">
        <f>IF('Anlage 5 | Seite 1'!$R$60=1,1,0)</f>
        <v>0</v>
      </c>
    </row>
    <row r="46" spans="1:18" s="33" customFormat="1" ht="8.15" customHeight="1" x14ac:dyDescent="0.25">
      <c r="A46" s="286"/>
      <c r="B46" s="287"/>
      <c r="C46" s="288"/>
      <c r="D46" s="288"/>
      <c r="E46" s="288"/>
      <c r="F46" s="288"/>
      <c r="G46" s="288"/>
      <c r="H46" s="288"/>
      <c r="I46" s="288"/>
      <c r="J46" s="288"/>
      <c r="K46" s="288"/>
      <c r="L46" s="288"/>
      <c r="M46" s="288"/>
      <c r="N46" s="288"/>
      <c r="O46" s="288"/>
      <c r="P46" s="288"/>
      <c r="Q46" s="289"/>
      <c r="R46" s="225">
        <f>IF('Anlage 5 | Seite 1'!$R$60=1,1,0)</f>
        <v>0</v>
      </c>
    </row>
    <row r="47" spans="1:18" s="33" customFormat="1" ht="18" customHeight="1" x14ac:dyDescent="0.25">
      <c r="A47" s="290"/>
      <c r="B47" s="291" t="s">
        <v>269</v>
      </c>
      <c r="C47" s="273"/>
      <c r="D47" s="292" t="str">
        <f>IF(C47&gt;0,"Bitte füllen Sie das folgende Tabellenblatt aus!","")</f>
        <v/>
      </c>
      <c r="E47" s="293"/>
      <c r="F47" s="293"/>
      <c r="G47" s="293"/>
      <c r="H47" s="293"/>
      <c r="I47" s="293"/>
      <c r="J47" s="293"/>
      <c r="K47" s="293"/>
      <c r="L47" s="293"/>
      <c r="M47" s="293"/>
      <c r="N47" s="293"/>
      <c r="O47" s="293"/>
      <c r="P47" s="293"/>
      <c r="Q47" s="294"/>
      <c r="R47" s="225">
        <f>IF('Anlage 5 | Seite 1'!$R$60=1,1,0)</f>
        <v>0</v>
      </c>
    </row>
    <row r="48" spans="1:18" s="33" customFormat="1" ht="8.15" customHeight="1" x14ac:dyDescent="0.25">
      <c r="A48" s="295"/>
      <c r="B48" s="296"/>
      <c r="C48" s="297"/>
      <c r="D48" s="297"/>
      <c r="E48" s="297"/>
      <c r="F48" s="297"/>
      <c r="G48" s="297"/>
      <c r="H48" s="297"/>
      <c r="I48" s="297"/>
      <c r="J48" s="297"/>
      <c r="K48" s="297"/>
      <c r="L48" s="297"/>
      <c r="M48" s="297"/>
      <c r="N48" s="297"/>
      <c r="O48" s="297"/>
      <c r="P48" s="297"/>
      <c r="Q48" s="298"/>
      <c r="R48" s="225">
        <f>IF('Anlage 5 | Seite 1'!$R$60=1,1,0)</f>
        <v>0</v>
      </c>
    </row>
  </sheetData>
  <sheetProtection password="E8E7" sheet="1" objects="1" scenarios="1" selectLockedCells="1" autoFilter="0"/>
  <conditionalFormatting sqref="A8:Q48">
    <cfRule type="expression" dxfId="1" priority="1">
      <formula>$R8=0</formula>
    </cfRule>
  </conditionalFormatting>
  <dataValidations count="2">
    <dataValidation type="whole" allowBlank="1" showErrorMessage="1" errorTitle="Ergebnis" error="Bitte geben Sie nur ganze Zahlen zwischen 0 und 9 an!" sqref="C14:P14 C12:P12 C16:D16 F16:H16 J16:L16 N16:P16 C18:E18 G18:I18 K18:O18 C27:P27 C25:P25 C29:D29 F29:H29 J29:L29 N29:P29 C31:E31 G31:I31 K31:O31 C40:P40 C38:P38 C42:D42 F42:H42 J42:L42 N42:P42 C44:E44 G44:I44 K44:O44">
      <formula1>0</formula1>
      <formula2>9</formula2>
    </dataValidation>
    <dataValidation type="whole" allowBlank="1" showErrorMessage="1" errorTitle="Ergebnis" error="Bitte geben Sie nur ganze Zahlen zwischen 0 und 4 an!" sqref="C47">
      <formula1>0</formula1>
      <formula2>4</formula2>
    </dataValidation>
  </dataValidations>
  <pageMargins left="0.59055118110236227" right="0.19685039370078741" top="0.19685039370078741" bottom="0.19685039370078741" header="0.19685039370078741" footer="0.19685039370078741"/>
  <pageSetup paperSize="9" orientation="portrait" useFirstPageNumber="1" r:id="rId1"/>
  <headerFooter>
    <oddFooter>&amp;L&amp;A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S58"/>
  <sheetViews>
    <sheetView showGridLines="0" zoomScaleNormal="100" zoomScaleSheetLayoutView="130" workbookViewId="0">
      <selection activeCell="B10" sqref="B10"/>
    </sheetView>
  </sheetViews>
  <sheetFormatPr baseColWidth="10" defaultColWidth="12.59765625" defaultRowHeight="11.5" x14ac:dyDescent="0.25"/>
  <cols>
    <col min="1" max="1" width="1.69921875" style="37" customWidth="1"/>
    <col min="2" max="2" width="36.69921875" style="37" customWidth="1"/>
    <col min="3" max="16" width="4.69921875" style="37" customWidth="1"/>
    <col min="17" max="17" width="1.69921875" style="37" customWidth="1"/>
    <col min="18" max="19" width="5.69921875" style="301" hidden="1" customWidth="1"/>
    <col min="20" max="16384" width="12.59765625" style="37"/>
  </cols>
  <sheetData>
    <row r="1" spans="1:19" ht="15" customHeight="1" x14ac:dyDescent="0.2">
      <c r="A1" s="257" t="str">
        <f>'Anlage 5 | Seite 1'!$A$1</f>
        <v>Anlage 5 Steuernummern und Beteiligungen</v>
      </c>
      <c r="Q1" s="181" t="str">
        <f>'Seite 1 Allgemeine Angaben'!$A$66</f>
        <v>Antrag FR Ernteversicherungen</v>
      </c>
      <c r="R1" s="225"/>
      <c r="S1" s="225"/>
    </row>
    <row r="2" spans="1:19" ht="15" customHeight="1" x14ac:dyDescent="0.25">
      <c r="Q2" s="182" t="str">
        <f>'Seite 1 Allgemeine Angaben'!$A$67</f>
        <v>Formularversion: V 1.2 vom 04.12.23 - öffentlich -</v>
      </c>
      <c r="R2" s="225"/>
      <c r="S2" s="225"/>
    </row>
    <row r="3" spans="1:19" s="24" customFormat="1" ht="15" customHeight="1" x14ac:dyDescent="0.25">
      <c r="A3" s="91" t="str">
        <f>IF('Seite 1 Allgemeine Angaben'!$G$14=TRUE,"",CONCATENATE('Seite 1 Allgemeine Angaben'!$D$18," ",IF('Seite 1 Allgemeine Angaben'!$E$18="","__________",'Seite 1 Allgemeine Angaben'!$E$18)))</f>
        <v>Aktenzeichen __________</v>
      </c>
      <c r="R3" s="225"/>
      <c r="S3" s="225"/>
    </row>
    <row r="4" spans="1:19" s="24" customFormat="1" ht="15" customHeight="1" x14ac:dyDescent="0.25">
      <c r="A4" s="91" t="str">
        <f>CONCATENATE("Antragsteller ",IF('Seite 1 Allgemeine Angaben'!$C$26="","_________________________",'Seite 1 Allgemeine Angaben'!$C$26))</f>
        <v>Antragsteller _________________________</v>
      </c>
      <c r="R4" s="225"/>
      <c r="S4" s="225"/>
    </row>
    <row r="5" spans="1:19" s="24" customFormat="1" ht="15" customHeight="1" x14ac:dyDescent="0.25">
      <c r="A5" s="91" t="str">
        <f ca="1">CONCATENATE("Antrag vom ",IF('Seite 1 Allgemeine Angaben'!$E$17="","__.__.____",TEXT('Seite 1 Allgemeine Angaben'!$E$17,"TT.MM.JJJJ")))</f>
        <v>Antrag vom 04.12.2023</v>
      </c>
      <c r="R5" s="225"/>
      <c r="S5" s="225"/>
    </row>
    <row r="6" spans="1:19" s="24" customFormat="1" ht="15" customHeight="1" x14ac:dyDescent="0.25">
      <c r="A6" s="91" t="str">
        <f>CONCATENATE("Personenidentnummer (PI) ",IF('Seite 1 Allgemeine Angaben'!$G$28=TRUE,"nicht vorhanden",IF('Seite 1 Allgemeine Angaben'!$C$28="","_______________",'Seite 1 Allgemeine Angaben'!$C$28)))</f>
        <v>Personenidentnummer (PI) _______________</v>
      </c>
      <c r="R6" s="225"/>
      <c r="S6" s="225"/>
    </row>
    <row r="7" spans="1:19" s="24" customFormat="1" ht="8.15" customHeight="1" x14ac:dyDescent="0.25">
      <c r="R7" s="225"/>
      <c r="S7" s="225"/>
    </row>
    <row r="8" spans="1:19" s="24" customFormat="1" ht="18" customHeight="1" x14ac:dyDescent="0.25">
      <c r="A8" s="258"/>
      <c r="B8" s="259" t="s">
        <v>268</v>
      </c>
      <c r="C8" s="260"/>
      <c r="D8" s="260"/>
      <c r="E8" s="260"/>
      <c r="F8" s="260"/>
      <c r="G8" s="260"/>
      <c r="H8" s="260"/>
      <c r="I8" s="260"/>
      <c r="J8" s="260"/>
      <c r="K8" s="260"/>
      <c r="L8" s="260"/>
      <c r="M8" s="260"/>
      <c r="N8" s="260"/>
      <c r="O8" s="260"/>
      <c r="P8" s="260"/>
      <c r="Q8" s="261"/>
      <c r="R8" s="225">
        <v>1</v>
      </c>
      <c r="S8" s="225">
        <f>IF(AND(Tochterunternehmen&gt;=R8,'Anlage 5 | Seite 1'!$R$60=1),1,0)</f>
        <v>0</v>
      </c>
    </row>
    <row r="9" spans="1:19" s="25" customFormat="1" ht="18" customHeight="1" x14ac:dyDescent="0.25">
      <c r="A9" s="96"/>
      <c r="B9" s="299" t="s">
        <v>256</v>
      </c>
      <c r="Q9" s="97"/>
      <c r="R9" s="225">
        <v>1</v>
      </c>
      <c r="S9" s="225">
        <f>IF(AND(Tochterunternehmen&gt;=R9,'Anlage 5 | Seite 1'!$R$60=1),1,0)</f>
        <v>0</v>
      </c>
    </row>
    <row r="10" spans="1:19" s="24" customFormat="1" ht="18" customHeight="1" x14ac:dyDescent="0.25">
      <c r="A10" s="96"/>
      <c r="B10" s="300"/>
      <c r="C10" s="48"/>
      <c r="D10" s="48"/>
      <c r="E10" s="48"/>
      <c r="F10" s="48"/>
      <c r="G10" s="48"/>
      <c r="H10" s="48"/>
      <c r="I10" s="48"/>
      <c r="J10" s="48"/>
      <c r="K10" s="48"/>
      <c r="L10" s="48"/>
      <c r="M10" s="48"/>
      <c r="N10" s="48"/>
      <c r="O10" s="48"/>
      <c r="P10" s="49"/>
      <c r="Q10" s="97"/>
      <c r="R10" s="225">
        <v>1</v>
      </c>
      <c r="S10" s="225">
        <f>IF(AND(Tochterunternehmen&gt;=R10,'Anlage 5 | Seite 1'!$R$60=1),1,0)</f>
        <v>0</v>
      </c>
    </row>
    <row r="11" spans="1:19" s="24" customFormat="1" ht="10" customHeight="1" x14ac:dyDescent="0.25">
      <c r="A11" s="96"/>
      <c r="B11" s="249"/>
      <c r="C11" s="25"/>
      <c r="D11" s="25"/>
      <c r="E11" s="25"/>
      <c r="F11" s="25"/>
      <c r="G11" s="25"/>
      <c r="H11" s="25"/>
      <c r="I11" s="25"/>
      <c r="J11" s="25"/>
      <c r="K11" s="25"/>
      <c r="L11" s="25"/>
      <c r="M11" s="25"/>
      <c r="N11" s="25"/>
      <c r="O11" s="25"/>
      <c r="P11" s="25"/>
      <c r="Q11" s="97"/>
      <c r="R11" s="225">
        <v>1</v>
      </c>
      <c r="S11" s="225">
        <f>IF(AND(Tochterunternehmen&gt;=R11,'Anlage 5 | Seite 1'!$R$60=1),1,0)</f>
        <v>0</v>
      </c>
    </row>
    <row r="12" spans="1:19" s="24" customFormat="1" ht="18" customHeight="1" x14ac:dyDescent="0.25">
      <c r="A12" s="96"/>
      <c r="B12" s="25" t="s">
        <v>257</v>
      </c>
      <c r="C12" s="273"/>
      <c r="D12" s="273"/>
      <c r="E12" s="273"/>
      <c r="F12" s="273"/>
      <c r="G12" s="273"/>
      <c r="H12" s="273"/>
      <c r="I12" s="273"/>
      <c r="J12" s="273"/>
      <c r="K12" s="273"/>
      <c r="L12" s="273"/>
      <c r="M12" s="273"/>
      <c r="N12" s="273"/>
      <c r="O12" s="273"/>
      <c r="P12" s="273"/>
      <c r="Q12" s="97"/>
      <c r="R12" s="225">
        <v>1</v>
      </c>
      <c r="S12" s="225">
        <f>IF(AND(Tochterunternehmen&gt;=R12,'Anlage 5 | Seite 1'!$R$60=1),1,0)</f>
        <v>0</v>
      </c>
    </row>
    <row r="13" spans="1:19" s="25" customFormat="1" ht="10" customHeight="1" x14ac:dyDescent="0.25">
      <c r="A13" s="96"/>
      <c r="B13" s="274" t="s">
        <v>258</v>
      </c>
      <c r="Q13" s="97"/>
      <c r="R13" s="225">
        <v>1</v>
      </c>
      <c r="S13" s="225">
        <f>IF(AND(Tochterunternehmen&gt;=R13,'Anlage 5 | Seite 1'!$R$60=1),1,0)</f>
        <v>0</v>
      </c>
    </row>
    <row r="14" spans="1:19" s="24" customFormat="1" ht="18" customHeight="1" x14ac:dyDescent="0.25">
      <c r="A14" s="96"/>
      <c r="B14" s="25" t="s">
        <v>259</v>
      </c>
      <c r="C14" s="273"/>
      <c r="D14" s="273"/>
      <c r="E14" s="273"/>
      <c r="F14" s="273"/>
      <c r="G14" s="273"/>
      <c r="H14" s="273"/>
      <c r="I14" s="273"/>
      <c r="J14" s="273"/>
      <c r="K14" s="273"/>
      <c r="L14" s="273"/>
      <c r="M14" s="273"/>
      <c r="N14" s="273"/>
      <c r="O14" s="273"/>
      <c r="P14" s="273"/>
      <c r="Q14" s="97"/>
      <c r="R14" s="225">
        <v>1</v>
      </c>
      <c r="S14" s="225">
        <f>IF(AND(Tochterunternehmen&gt;=R14,'Anlage 5 | Seite 1'!$R$60=1),1,0)</f>
        <v>0</v>
      </c>
    </row>
    <row r="15" spans="1:19" s="25" customFormat="1" ht="10" customHeight="1" x14ac:dyDescent="0.25">
      <c r="A15" s="96"/>
      <c r="B15" s="274" t="s">
        <v>258</v>
      </c>
      <c r="Q15" s="97"/>
      <c r="R15" s="225">
        <v>1</v>
      </c>
      <c r="S15" s="225">
        <f>IF(AND(Tochterunternehmen&gt;=R15,'Anlage 5 | Seite 1'!$R$60=1),1,0)</f>
        <v>0</v>
      </c>
    </row>
    <row r="16" spans="1:19" s="24" customFormat="1" ht="18" customHeight="1" x14ac:dyDescent="0.25">
      <c r="A16" s="96"/>
      <c r="B16" s="25" t="s">
        <v>260</v>
      </c>
      <c r="C16" s="273"/>
      <c r="D16" s="273"/>
      <c r="E16" s="275"/>
      <c r="F16" s="273"/>
      <c r="G16" s="273"/>
      <c r="H16" s="273"/>
      <c r="I16" s="275"/>
      <c r="J16" s="273"/>
      <c r="K16" s="273"/>
      <c r="L16" s="273"/>
      <c r="M16" s="275"/>
      <c r="N16" s="273"/>
      <c r="O16" s="273"/>
      <c r="P16" s="273"/>
      <c r="Q16" s="97"/>
      <c r="R16" s="225">
        <v>1</v>
      </c>
      <c r="S16" s="225">
        <f>IF(AND(Tochterunternehmen&gt;=R16,'Anlage 5 | Seite 1'!$R$60=1),1,0)</f>
        <v>0</v>
      </c>
    </row>
    <row r="17" spans="1:19" s="24" customFormat="1" ht="10" customHeight="1" x14ac:dyDescent="0.25">
      <c r="A17" s="96"/>
      <c r="B17" s="274" t="s">
        <v>258</v>
      </c>
      <c r="C17" s="25"/>
      <c r="D17" s="25"/>
      <c r="E17" s="25"/>
      <c r="F17" s="25"/>
      <c r="G17" s="25"/>
      <c r="H17" s="25"/>
      <c r="I17" s="25"/>
      <c r="J17" s="25"/>
      <c r="K17" s="25"/>
      <c r="L17" s="25"/>
      <c r="M17" s="25"/>
      <c r="N17" s="25"/>
      <c r="O17" s="25"/>
      <c r="P17" s="25"/>
      <c r="Q17" s="97"/>
      <c r="R17" s="225">
        <v>1</v>
      </c>
      <c r="S17" s="225">
        <f>IF(AND(Tochterunternehmen&gt;=R17,'Anlage 5 | Seite 1'!$R$60=1),1,0)</f>
        <v>0</v>
      </c>
    </row>
    <row r="18" spans="1:19" s="24" customFormat="1" ht="18" customHeight="1" x14ac:dyDescent="0.25">
      <c r="A18" s="96"/>
      <c r="B18" s="25" t="s">
        <v>262</v>
      </c>
      <c r="C18" s="273"/>
      <c r="D18" s="273"/>
      <c r="E18" s="273"/>
      <c r="F18" s="276" t="s">
        <v>263</v>
      </c>
      <c r="G18" s="273"/>
      <c r="H18" s="273"/>
      <c r="I18" s="273"/>
      <c r="J18" s="276" t="s">
        <v>263</v>
      </c>
      <c r="K18" s="273"/>
      <c r="L18" s="273"/>
      <c r="M18" s="273"/>
      <c r="N18" s="273"/>
      <c r="O18" s="273"/>
      <c r="P18" s="275"/>
      <c r="Q18" s="97"/>
      <c r="R18" s="225">
        <v>1</v>
      </c>
      <c r="S18" s="225">
        <f>IF(AND(Tochterunternehmen&gt;=R18,'Anlage 5 | Seite 1'!$R$60=1),1,0)</f>
        <v>0</v>
      </c>
    </row>
    <row r="19" spans="1:19" s="33" customFormat="1" ht="8.15" customHeight="1" x14ac:dyDescent="0.25">
      <c r="A19" s="283"/>
      <c r="B19" s="117"/>
      <c r="C19" s="117"/>
      <c r="D19" s="117"/>
      <c r="E19" s="117"/>
      <c r="F19" s="117"/>
      <c r="G19" s="117"/>
      <c r="H19" s="117"/>
      <c r="I19" s="117"/>
      <c r="J19" s="117"/>
      <c r="K19" s="117"/>
      <c r="L19" s="117"/>
      <c r="M19" s="117"/>
      <c r="N19" s="117"/>
      <c r="O19" s="117"/>
      <c r="P19" s="117"/>
      <c r="Q19" s="118"/>
      <c r="R19" s="225">
        <v>1</v>
      </c>
      <c r="S19" s="225">
        <f>IF(AND(Tochterunternehmen&gt;=R19,'Anlage 5 | Seite 1'!$R$60=1),1,0)</f>
        <v>0</v>
      </c>
    </row>
    <row r="20" spans="1:19" s="33" customFormat="1" ht="10" customHeight="1" x14ac:dyDescent="0.25">
      <c r="B20" s="71"/>
      <c r="C20" s="72"/>
      <c r="D20" s="72"/>
      <c r="E20" s="72"/>
      <c r="F20" s="72"/>
      <c r="G20" s="72"/>
      <c r="H20" s="72"/>
      <c r="I20" s="72"/>
      <c r="J20" s="72"/>
      <c r="K20" s="72"/>
      <c r="L20" s="72"/>
      <c r="M20" s="72"/>
      <c r="N20" s="72"/>
      <c r="O20" s="72"/>
      <c r="P20" s="72"/>
      <c r="R20" s="225">
        <v>1</v>
      </c>
      <c r="S20" s="225">
        <f>IF(AND(Tochterunternehmen&gt;=R20,'Anlage 5 | Seite 1'!$R$60=1),1,0)</f>
        <v>0</v>
      </c>
    </row>
    <row r="21" spans="1:19" s="24" customFormat="1" ht="18" customHeight="1" x14ac:dyDescent="0.25">
      <c r="A21" s="258"/>
      <c r="B21" s="259" t="s">
        <v>268</v>
      </c>
      <c r="C21" s="260"/>
      <c r="D21" s="260"/>
      <c r="E21" s="260"/>
      <c r="F21" s="260"/>
      <c r="G21" s="260"/>
      <c r="H21" s="260"/>
      <c r="I21" s="260"/>
      <c r="J21" s="260"/>
      <c r="K21" s="260"/>
      <c r="L21" s="260"/>
      <c r="M21" s="260"/>
      <c r="N21" s="260"/>
      <c r="O21" s="260"/>
      <c r="P21" s="260"/>
      <c r="Q21" s="261"/>
      <c r="R21" s="225">
        <v>2</v>
      </c>
      <c r="S21" s="225">
        <f>IF(AND(Tochterunternehmen&gt;=R21,'Anlage 5 | Seite 1'!$R$60=1),1,0)</f>
        <v>0</v>
      </c>
    </row>
    <row r="22" spans="1:19" s="25" customFormat="1" ht="18" customHeight="1" x14ac:dyDescent="0.25">
      <c r="A22" s="96"/>
      <c r="B22" s="281" t="s">
        <v>256</v>
      </c>
      <c r="Q22" s="97"/>
      <c r="R22" s="225">
        <v>2</v>
      </c>
      <c r="S22" s="225">
        <f>IF(AND(Tochterunternehmen&gt;=R22,'Anlage 5 | Seite 1'!$R$60=1),1,0)</f>
        <v>0</v>
      </c>
    </row>
    <row r="23" spans="1:19" s="24" customFormat="1" ht="18" customHeight="1" x14ac:dyDescent="0.25">
      <c r="A23" s="96"/>
      <c r="B23" s="300"/>
      <c r="C23" s="48"/>
      <c r="D23" s="48"/>
      <c r="E23" s="48"/>
      <c r="F23" s="48"/>
      <c r="G23" s="48"/>
      <c r="H23" s="48"/>
      <c r="I23" s="48"/>
      <c r="J23" s="48"/>
      <c r="K23" s="48"/>
      <c r="L23" s="48"/>
      <c r="M23" s="48"/>
      <c r="N23" s="48"/>
      <c r="O23" s="48"/>
      <c r="P23" s="49"/>
      <c r="Q23" s="97"/>
      <c r="R23" s="225">
        <v>2</v>
      </c>
      <c r="S23" s="225">
        <f>IF(AND(Tochterunternehmen&gt;=R23,'Anlage 5 | Seite 1'!$R$60=1),1,0)</f>
        <v>0</v>
      </c>
    </row>
    <row r="24" spans="1:19" s="24" customFormat="1" ht="10" customHeight="1" x14ac:dyDescent="0.25">
      <c r="A24" s="96"/>
      <c r="B24" s="99"/>
      <c r="C24" s="25"/>
      <c r="D24" s="25"/>
      <c r="E24" s="25"/>
      <c r="F24" s="25"/>
      <c r="G24" s="25"/>
      <c r="H24" s="25"/>
      <c r="I24" s="25"/>
      <c r="J24" s="25"/>
      <c r="K24" s="25"/>
      <c r="L24" s="25"/>
      <c r="M24" s="25"/>
      <c r="N24" s="25"/>
      <c r="O24" s="25"/>
      <c r="P24" s="25"/>
      <c r="Q24" s="97"/>
      <c r="R24" s="225">
        <v>2</v>
      </c>
      <c r="S24" s="225">
        <f>IF(AND(Tochterunternehmen&gt;=R24,'Anlage 5 | Seite 1'!$R$60=1),1,0)</f>
        <v>0</v>
      </c>
    </row>
    <row r="25" spans="1:19" s="24" customFormat="1" ht="18" customHeight="1" x14ac:dyDescent="0.25">
      <c r="A25" s="96"/>
      <c r="B25" s="25" t="s">
        <v>257</v>
      </c>
      <c r="C25" s="273"/>
      <c r="D25" s="273"/>
      <c r="E25" s="273"/>
      <c r="F25" s="273"/>
      <c r="G25" s="273"/>
      <c r="H25" s="273"/>
      <c r="I25" s="273"/>
      <c r="J25" s="273"/>
      <c r="K25" s="273"/>
      <c r="L25" s="273"/>
      <c r="M25" s="273"/>
      <c r="N25" s="273"/>
      <c r="O25" s="273"/>
      <c r="P25" s="273"/>
      <c r="Q25" s="97"/>
      <c r="R25" s="225">
        <v>2</v>
      </c>
      <c r="S25" s="225">
        <f>IF(AND(Tochterunternehmen&gt;=R25,'Anlage 5 | Seite 1'!$R$60=1),1,0)</f>
        <v>0</v>
      </c>
    </row>
    <row r="26" spans="1:19" s="25" customFormat="1" ht="10" customHeight="1" x14ac:dyDescent="0.25">
      <c r="A26" s="96"/>
      <c r="B26" s="274" t="s">
        <v>258</v>
      </c>
      <c r="Q26" s="97"/>
      <c r="R26" s="225">
        <v>2</v>
      </c>
      <c r="S26" s="225">
        <f>IF(AND(Tochterunternehmen&gt;=R26,'Anlage 5 | Seite 1'!$R$60=1),1,0)</f>
        <v>0</v>
      </c>
    </row>
    <row r="27" spans="1:19" s="24" customFormat="1" ht="18" customHeight="1" x14ac:dyDescent="0.25">
      <c r="A27" s="96"/>
      <c r="B27" s="25" t="s">
        <v>259</v>
      </c>
      <c r="C27" s="273"/>
      <c r="D27" s="273"/>
      <c r="E27" s="273"/>
      <c r="F27" s="273"/>
      <c r="G27" s="273"/>
      <c r="H27" s="273"/>
      <c r="I27" s="273"/>
      <c r="J27" s="273"/>
      <c r="K27" s="273"/>
      <c r="L27" s="273"/>
      <c r="M27" s="273"/>
      <c r="N27" s="273"/>
      <c r="O27" s="273"/>
      <c r="P27" s="273"/>
      <c r="Q27" s="97"/>
      <c r="R27" s="225">
        <v>2</v>
      </c>
      <c r="S27" s="225">
        <f>IF(AND(Tochterunternehmen&gt;=R27,'Anlage 5 | Seite 1'!$R$60=1),1,0)</f>
        <v>0</v>
      </c>
    </row>
    <row r="28" spans="1:19" s="25" customFormat="1" ht="10" customHeight="1" x14ac:dyDescent="0.25">
      <c r="A28" s="96"/>
      <c r="B28" s="274" t="s">
        <v>258</v>
      </c>
      <c r="Q28" s="97"/>
      <c r="R28" s="225">
        <v>2</v>
      </c>
      <c r="S28" s="225">
        <f>IF(AND(Tochterunternehmen&gt;=R28,'Anlage 5 | Seite 1'!$R$60=1),1,0)</f>
        <v>0</v>
      </c>
    </row>
    <row r="29" spans="1:19" s="24" customFormat="1" ht="18" customHeight="1" x14ac:dyDescent="0.25">
      <c r="A29" s="96"/>
      <c r="B29" s="25" t="s">
        <v>260</v>
      </c>
      <c r="C29" s="273"/>
      <c r="D29" s="273"/>
      <c r="E29" s="275"/>
      <c r="F29" s="273"/>
      <c r="G29" s="273"/>
      <c r="H29" s="273"/>
      <c r="I29" s="275"/>
      <c r="J29" s="273"/>
      <c r="K29" s="273"/>
      <c r="L29" s="273"/>
      <c r="M29" s="275"/>
      <c r="N29" s="273"/>
      <c r="O29" s="273"/>
      <c r="P29" s="273"/>
      <c r="Q29" s="97"/>
      <c r="R29" s="225">
        <v>2</v>
      </c>
      <c r="S29" s="225">
        <f>IF(AND(Tochterunternehmen&gt;=R29,'Anlage 5 | Seite 1'!$R$60=1),1,0)</f>
        <v>0</v>
      </c>
    </row>
    <row r="30" spans="1:19" s="24" customFormat="1" ht="10" customHeight="1" x14ac:dyDescent="0.25">
      <c r="A30" s="96"/>
      <c r="B30" s="274" t="s">
        <v>258</v>
      </c>
      <c r="C30" s="25"/>
      <c r="D30" s="25"/>
      <c r="E30" s="25"/>
      <c r="F30" s="25"/>
      <c r="G30" s="25"/>
      <c r="H30" s="25"/>
      <c r="I30" s="25"/>
      <c r="J30" s="25"/>
      <c r="K30" s="25"/>
      <c r="L30" s="25"/>
      <c r="M30" s="25"/>
      <c r="N30" s="25"/>
      <c r="O30" s="25"/>
      <c r="P30" s="25"/>
      <c r="Q30" s="97"/>
      <c r="R30" s="225">
        <v>2</v>
      </c>
      <c r="S30" s="225">
        <f>IF(AND(Tochterunternehmen&gt;=R30,'Anlage 5 | Seite 1'!$R$60=1),1,0)</f>
        <v>0</v>
      </c>
    </row>
    <row r="31" spans="1:19" s="24" customFormat="1" ht="18" customHeight="1" x14ac:dyDescent="0.25">
      <c r="A31" s="96"/>
      <c r="B31" s="25" t="s">
        <v>262</v>
      </c>
      <c r="C31" s="273"/>
      <c r="D31" s="273"/>
      <c r="E31" s="273"/>
      <c r="F31" s="276" t="s">
        <v>263</v>
      </c>
      <c r="G31" s="273"/>
      <c r="H31" s="273"/>
      <c r="I31" s="273"/>
      <c r="J31" s="276" t="s">
        <v>263</v>
      </c>
      <c r="K31" s="273"/>
      <c r="L31" s="273"/>
      <c r="M31" s="273"/>
      <c r="N31" s="273"/>
      <c r="O31" s="273"/>
      <c r="P31" s="275"/>
      <c r="Q31" s="97"/>
      <c r="R31" s="225">
        <v>2</v>
      </c>
      <c r="S31" s="225">
        <f>IF(AND(Tochterunternehmen&gt;=R31,'Anlage 5 | Seite 1'!$R$60=1),1,0)</f>
        <v>0</v>
      </c>
    </row>
    <row r="32" spans="1:19" s="33" customFormat="1" ht="8.15" customHeight="1" x14ac:dyDescent="0.25">
      <c r="A32" s="283"/>
      <c r="B32" s="284"/>
      <c r="C32" s="117"/>
      <c r="D32" s="117"/>
      <c r="E32" s="117"/>
      <c r="F32" s="117"/>
      <c r="G32" s="117"/>
      <c r="H32" s="117"/>
      <c r="I32" s="117"/>
      <c r="J32" s="117"/>
      <c r="K32" s="117"/>
      <c r="L32" s="117"/>
      <c r="M32" s="117"/>
      <c r="N32" s="117"/>
      <c r="O32" s="117"/>
      <c r="P32" s="117"/>
      <c r="Q32" s="118"/>
      <c r="R32" s="225">
        <v>2</v>
      </c>
      <c r="S32" s="225">
        <f>IF(AND(Tochterunternehmen&gt;=R32,'Anlage 5 | Seite 1'!$R$60=1),1,0)</f>
        <v>0</v>
      </c>
    </row>
    <row r="33" spans="1:19" s="33" customFormat="1" ht="10" customHeight="1" x14ac:dyDescent="0.25">
      <c r="B33" s="71"/>
      <c r="C33" s="72"/>
      <c r="D33" s="72"/>
      <c r="E33" s="72"/>
      <c r="F33" s="72"/>
      <c r="G33" s="72"/>
      <c r="H33" s="72"/>
      <c r="I33" s="72"/>
      <c r="J33" s="72"/>
      <c r="K33" s="72"/>
      <c r="L33" s="72"/>
      <c r="M33" s="72"/>
      <c r="N33" s="72"/>
      <c r="O33" s="72"/>
      <c r="P33" s="72"/>
      <c r="R33" s="225">
        <v>2</v>
      </c>
      <c r="S33" s="225">
        <f>IF(AND(Tochterunternehmen&gt;=R33,'Anlage 5 | Seite 1'!$R$60=1),1,0)</f>
        <v>0</v>
      </c>
    </row>
    <row r="34" spans="1:19" s="24" customFormat="1" ht="18" customHeight="1" x14ac:dyDescent="0.25">
      <c r="A34" s="258"/>
      <c r="B34" s="259" t="s">
        <v>268</v>
      </c>
      <c r="C34" s="260"/>
      <c r="D34" s="260"/>
      <c r="E34" s="260"/>
      <c r="F34" s="260"/>
      <c r="G34" s="260"/>
      <c r="H34" s="260"/>
      <c r="I34" s="260"/>
      <c r="J34" s="260"/>
      <c r="K34" s="260"/>
      <c r="L34" s="260"/>
      <c r="M34" s="260"/>
      <c r="N34" s="260"/>
      <c r="O34" s="260"/>
      <c r="P34" s="260"/>
      <c r="Q34" s="261"/>
      <c r="R34" s="225">
        <v>3</v>
      </c>
      <c r="S34" s="225">
        <f>IF(AND(Tochterunternehmen&gt;=R34,'Anlage 5 | Seite 1'!$R$60=1),1,0)</f>
        <v>0</v>
      </c>
    </row>
    <row r="35" spans="1:19" s="25" customFormat="1" ht="18" customHeight="1" x14ac:dyDescent="0.25">
      <c r="A35" s="96"/>
      <c r="B35" s="281" t="s">
        <v>256</v>
      </c>
      <c r="Q35" s="97"/>
      <c r="R35" s="225">
        <v>3</v>
      </c>
      <c r="S35" s="225">
        <f>IF(AND(Tochterunternehmen&gt;=R35,'Anlage 5 | Seite 1'!$R$60=1),1,0)</f>
        <v>0</v>
      </c>
    </row>
    <row r="36" spans="1:19" s="24" customFormat="1" ht="18" customHeight="1" x14ac:dyDescent="0.25">
      <c r="A36" s="96"/>
      <c r="B36" s="300"/>
      <c r="C36" s="48"/>
      <c r="D36" s="48"/>
      <c r="E36" s="48"/>
      <c r="F36" s="48"/>
      <c r="G36" s="48"/>
      <c r="H36" s="48"/>
      <c r="I36" s="48"/>
      <c r="J36" s="48"/>
      <c r="K36" s="48"/>
      <c r="L36" s="48"/>
      <c r="M36" s="48"/>
      <c r="N36" s="48"/>
      <c r="O36" s="48"/>
      <c r="P36" s="49"/>
      <c r="Q36" s="97"/>
      <c r="R36" s="225">
        <v>3</v>
      </c>
      <c r="S36" s="225">
        <f>IF(AND(Tochterunternehmen&gt;=R36,'Anlage 5 | Seite 1'!$R$60=1),1,0)</f>
        <v>0</v>
      </c>
    </row>
    <row r="37" spans="1:19" s="24" customFormat="1" ht="10" customHeight="1" x14ac:dyDescent="0.25">
      <c r="A37" s="96"/>
      <c r="B37" s="99"/>
      <c r="C37" s="25"/>
      <c r="D37" s="25"/>
      <c r="E37" s="25"/>
      <c r="F37" s="25"/>
      <c r="G37" s="25"/>
      <c r="H37" s="25"/>
      <c r="I37" s="25"/>
      <c r="J37" s="25"/>
      <c r="K37" s="25"/>
      <c r="L37" s="25"/>
      <c r="M37" s="25"/>
      <c r="N37" s="25"/>
      <c r="O37" s="25"/>
      <c r="P37" s="25"/>
      <c r="Q37" s="97"/>
      <c r="R37" s="225">
        <v>3</v>
      </c>
      <c r="S37" s="225">
        <f>IF(AND(Tochterunternehmen&gt;=R37,'Anlage 5 | Seite 1'!$R$60=1),1,0)</f>
        <v>0</v>
      </c>
    </row>
    <row r="38" spans="1:19" s="24" customFormat="1" ht="18" customHeight="1" x14ac:dyDescent="0.25">
      <c r="A38" s="96"/>
      <c r="B38" s="25" t="s">
        <v>257</v>
      </c>
      <c r="C38" s="273"/>
      <c r="D38" s="273"/>
      <c r="E38" s="273"/>
      <c r="F38" s="273"/>
      <c r="G38" s="273"/>
      <c r="H38" s="273"/>
      <c r="I38" s="273"/>
      <c r="J38" s="273"/>
      <c r="K38" s="273"/>
      <c r="L38" s="273"/>
      <c r="M38" s="273"/>
      <c r="N38" s="273"/>
      <c r="O38" s="273"/>
      <c r="P38" s="273"/>
      <c r="Q38" s="97"/>
      <c r="R38" s="225">
        <v>3</v>
      </c>
      <c r="S38" s="225">
        <f>IF(AND(Tochterunternehmen&gt;=R38,'Anlage 5 | Seite 1'!$R$60=1),1,0)</f>
        <v>0</v>
      </c>
    </row>
    <row r="39" spans="1:19" s="25" customFormat="1" ht="10" customHeight="1" x14ac:dyDescent="0.25">
      <c r="A39" s="96"/>
      <c r="B39" s="274" t="s">
        <v>258</v>
      </c>
      <c r="Q39" s="97"/>
      <c r="R39" s="225">
        <v>3</v>
      </c>
      <c r="S39" s="225">
        <f>IF(AND(Tochterunternehmen&gt;=R39,'Anlage 5 | Seite 1'!$R$60=1),1,0)</f>
        <v>0</v>
      </c>
    </row>
    <row r="40" spans="1:19" s="24" customFormat="1" ht="18" customHeight="1" x14ac:dyDescent="0.25">
      <c r="A40" s="96"/>
      <c r="B40" s="25" t="s">
        <v>259</v>
      </c>
      <c r="C40" s="273"/>
      <c r="D40" s="273"/>
      <c r="E40" s="273"/>
      <c r="F40" s="273"/>
      <c r="G40" s="273"/>
      <c r="H40" s="273"/>
      <c r="I40" s="273"/>
      <c r="J40" s="273"/>
      <c r="K40" s="273"/>
      <c r="L40" s="273"/>
      <c r="M40" s="273"/>
      <c r="N40" s="273"/>
      <c r="O40" s="273"/>
      <c r="P40" s="273"/>
      <c r="Q40" s="97"/>
      <c r="R40" s="225">
        <v>3</v>
      </c>
      <c r="S40" s="225">
        <f>IF(AND(Tochterunternehmen&gt;=R40,'Anlage 5 | Seite 1'!$R$60=1),1,0)</f>
        <v>0</v>
      </c>
    </row>
    <row r="41" spans="1:19" s="25" customFormat="1" ht="10" customHeight="1" x14ac:dyDescent="0.25">
      <c r="A41" s="96"/>
      <c r="B41" s="274" t="s">
        <v>258</v>
      </c>
      <c r="Q41" s="97"/>
      <c r="R41" s="225">
        <v>3</v>
      </c>
      <c r="S41" s="225">
        <f>IF(AND(Tochterunternehmen&gt;=R41,'Anlage 5 | Seite 1'!$R$60=1),1,0)</f>
        <v>0</v>
      </c>
    </row>
    <row r="42" spans="1:19" s="24" customFormat="1" ht="18" customHeight="1" x14ac:dyDescent="0.25">
      <c r="A42" s="96"/>
      <c r="B42" s="25" t="s">
        <v>260</v>
      </c>
      <c r="C42" s="273"/>
      <c r="D42" s="273"/>
      <c r="E42" s="275"/>
      <c r="F42" s="273"/>
      <c r="G42" s="273"/>
      <c r="H42" s="273"/>
      <c r="I42" s="275"/>
      <c r="J42" s="273"/>
      <c r="K42" s="273"/>
      <c r="L42" s="273"/>
      <c r="M42" s="275"/>
      <c r="N42" s="273"/>
      <c r="O42" s="273"/>
      <c r="P42" s="273"/>
      <c r="Q42" s="97"/>
      <c r="R42" s="225">
        <v>3</v>
      </c>
      <c r="S42" s="225">
        <f>IF(AND(Tochterunternehmen&gt;=R42,'Anlage 5 | Seite 1'!$R$60=1),1,0)</f>
        <v>0</v>
      </c>
    </row>
    <row r="43" spans="1:19" s="24" customFormat="1" ht="10" customHeight="1" x14ac:dyDescent="0.25">
      <c r="A43" s="96"/>
      <c r="B43" s="274" t="s">
        <v>258</v>
      </c>
      <c r="C43" s="25"/>
      <c r="D43" s="25"/>
      <c r="E43" s="25"/>
      <c r="F43" s="25"/>
      <c r="G43" s="25"/>
      <c r="H43" s="25"/>
      <c r="I43" s="25"/>
      <c r="J43" s="25"/>
      <c r="K43" s="25"/>
      <c r="L43" s="25"/>
      <c r="M43" s="25"/>
      <c r="N43" s="25"/>
      <c r="O43" s="25"/>
      <c r="P43" s="25"/>
      <c r="Q43" s="97"/>
      <c r="R43" s="225">
        <v>3</v>
      </c>
      <c r="S43" s="225">
        <f>IF(AND(Tochterunternehmen&gt;=R43,'Anlage 5 | Seite 1'!$R$60=1),1,0)</f>
        <v>0</v>
      </c>
    </row>
    <row r="44" spans="1:19" s="24" customFormat="1" ht="18" customHeight="1" x14ac:dyDescent="0.25">
      <c r="A44" s="96"/>
      <c r="B44" s="25" t="s">
        <v>262</v>
      </c>
      <c r="C44" s="273"/>
      <c r="D44" s="273"/>
      <c r="E44" s="273"/>
      <c r="F44" s="276" t="s">
        <v>263</v>
      </c>
      <c r="G44" s="273"/>
      <c r="H44" s="273"/>
      <c r="I44" s="273"/>
      <c r="J44" s="276" t="s">
        <v>263</v>
      </c>
      <c r="K44" s="273"/>
      <c r="L44" s="273"/>
      <c r="M44" s="273"/>
      <c r="N44" s="273"/>
      <c r="O44" s="273"/>
      <c r="P44" s="275"/>
      <c r="Q44" s="97"/>
      <c r="R44" s="225">
        <v>3</v>
      </c>
      <c r="S44" s="225">
        <f>IF(AND(Tochterunternehmen&gt;=R44,'Anlage 5 | Seite 1'!$R$60=1),1,0)</f>
        <v>0</v>
      </c>
    </row>
    <row r="45" spans="1:19" s="33" customFormat="1" ht="8.15" customHeight="1" x14ac:dyDescent="0.25">
      <c r="A45" s="283"/>
      <c r="B45" s="284"/>
      <c r="C45" s="117"/>
      <c r="D45" s="117"/>
      <c r="E45" s="117"/>
      <c r="F45" s="117"/>
      <c r="G45" s="117"/>
      <c r="H45" s="117"/>
      <c r="I45" s="117"/>
      <c r="J45" s="117"/>
      <c r="K45" s="117"/>
      <c r="L45" s="117"/>
      <c r="M45" s="117"/>
      <c r="N45" s="117"/>
      <c r="O45" s="117"/>
      <c r="P45" s="117"/>
      <c r="Q45" s="118"/>
      <c r="R45" s="225">
        <v>3</v>
      </c>
      <c r="S45" s="225">
        <f>IF(AND(Tochterunternehmen&gt;=R45,'Anlage 5 | Seite 1'!$R$60=1),1,0)</f>
        <v>0</v>
      </c>
    </row>
    <row r="46" spans="1:19" s="33" customFormat="1" ht="10" customHeight="1" x14ac:dyDescent="0.25">
      <c r="B46" s="71"/>
      <c r="C46" s="72"/>
      <c r="D46" s="72"/>
      <c r="E46" s="72"/>
      <c r="F46" s="72"/>
      <c r="G46" s="72"/>
      <c r="H46" s="72"/>
      <c r="I46" s="72"/>
      <c r="J46" s="72"/>
      <c r="K46" s="72"/>
      <c r="L46" s="72"/>
      <c r="M46" s="72"/>
      <c r="N46" s="72"/>
      <c r="O46" s="72"/>
      <c r="P46" s="72"/>
      <c r="R46" s="225">
        <v>3</v>
      </c>
      <c r="S46" s="225">
        <f>IF(AND(Tochterunternehmen&gt;=R46,'Anlage 5 | Seite 1'!$R$60=1),1,0)</f>
        <v>0</v>
      </c>
    </row>
    <row r="47" spans="1:19" s="24" customFormat="1" ht="18" customHeight="1" x14ac:dyDescent="0.25">
      <c r="A47" s="258"/>
      <c r="B47" s="259" t="s">
        <v>268</v>
      </c>
      <c r="C47" s="260"/>
      <c r="D47" s="260"/>
      <c r="E47" s="260"/>
      <c r="F47" s="260"/>
      <c r="G47" s="260"/>
      <c r="H47" s="260"/>
      <c r="I47" s="260"/>
      <c r="J47" s="260"/>
      <c r="K47" s="260"/>
      <c r="L47" s="260"/>
      <c r="M47" s="260"/>
      <c r="N47" s="260"/>
      <c r="O47" s="260"/>
      <c r="P47" s="260"/>
      <c r="Q47" s="261"/>
      <c r="R47" s="225">
        <v>4</v>
      </c>
      <c r="S47" s="225">
        <f>IF(AND(Tochterunternehmen&gt;=R47,'Anlage 5 | Seite 1'!$R$60=1),1,0)</f>
        <v>0</v>
      </c>
    </row>
    <row r="48" spans="1:19" s="25" customFormat="1" ht="18" customHeight="1" x14ac:dyDescent="0.25">
      <c r="A48" s="96"/>
      <c r="B48" s="281" t="s">
        <v>256</v>
      </c>
      <c r="Q48" s="97"/>
      <c r="R48" s="225">
        <v>4</v>
      </c>
      <c r="S48" s="225">
        <f>IF(AND(Tochterunternehmen&gt;=R48,'Anlage 5 | Seite 1'!$R$60=1),1,0)</f>
        <v>0</v>
      </c>
    </row>
    <row r="49" spans="1:19" s="24" customFormat="1" ht="18" customHeight="1" x14ac:dyDescent="0.25">
      <c r="A49" s="96"/>
      <c r="B49" s="300"/>
      <c r="C49" s="48"/>
      <c r="D49" s="48"/>
      <c r="E49" s="48"/>
      <c r="F49" s="48"/>
      <c r="G49" s="48"/>
      <c r="H49" s="48"/>
      <c r="I49" s="48"/>
      <c r="J49" s="48"/>
      <c r="K49" s="48"/>
      <c r="L49" s="48"/>
      <c r="M49" s="48"/>
      <c r="N49" s="48"/>
      <c r="O49" s="48"/>
      <c r="P49" s="49"/>
      <c r="Q49" s="97"/>
      <c r="R49" s="225">
        <v>4</v>
      </c>
      <c r="S49" s="225">
        <f>IF(AND(Tochterunternehmen&gt;=R49,'Anlage 5 | Seite 1'!$R$60=1),1,0)</f>
        <v>0</v>
      </c>
    </row>
    <row r="50" spans="1:19" s="24" customFormat="1" ht="10" customHeight="1" x14ac:dyDescent="0.25">
      <c r="A50" s="96"/>
      <c r="B50" s="99"/>
      <c r="C50" s="25"/>
      <c r="D50" s="25"/>
      <c r="E50" s="25"/>
      <c r="F50" s="25"/>
      <c r="G50" s="25"/>
      <c r="H50" s="25"/>
      <c r="I50" s="25"/>
      <c r="J50" s="25"/>
      <c r="K50" s="25"/>
      <c r="L50" s="25"/>
      <c r="M50" s="25"/>
      <c r="N50" s="25"/>
      <c r="O50" s="25"/>
      <c r="P50" s="25"/>
      <c r="Q50" s="97"/>
      <c r="R50" s="225">
        <v>4</v>
      </c>
      <c r="S50" s="225">
        <f>IF(AND(Tochterunternehmen&gt;=R50,'Anlage 5 | Seite 1'!$R$60=1),1,0)</f>
        <v>0</v>
      </c>
    </row>
    <row r="51" spans="1:19" s="24" customFormat="1" ht="18" customHeight="1" x14ac:dyDescent="0.25">
      <c r="A51" s="96"/>
      <c r="B51" s="25" t="s">
        <v>257</v>
      </c>
      <c r="C51" s="273"/>
      <c r="D51" s="273"/>
      <c r="E51" s="273"/>
      <c r="F51" s="273"/>
      <c r="G51" s="273"/>
      <c r="H51" s="273"/>
      <c r="I51" s="273"/>
      <c r="J51" s="273"/>
      <c r="K51" s="273"/>
      <c r="L51" s="273"/>
      <c r="M51" s="273"/>
      <c r="N51" s="273"/>
      <c r="O51" s="273"/>
      <c r="P51" s="273"/>
      <c r="Q51" s="97"/>
      <c r="R51" s="225">
        <v>4</v>
      </c>
      <c r="S51" s="225">
        <f>IF(AND(Tochterunternehmen&gt;=R51,'Anlage 5 | Seite 1'!$R$60=1),1,0)</f>
        <v>0</v>
      </c>
    </row>
    <row r="52" spans="1:19" s="25" customFormat="1" ht="10" customHeight="1" x14ac:dyDescent="0.25">
      <c r="A52" s="96"/>
      <c r="B52" s="274" t="s">
        <v>258</v>
      </c>
      <c r="Q52" s="97"/>
      <c r="R52" s="225">
        <v>4</v>
      </c>
      <c r="S52" s="225">
        <f>IF(AND(Tochterunternehmen&gt;=R52,'Anlage 5 | Seite 1'!$R$60=1),1,0)</f>
        <v>0</v>
      </c>
    </row>
    <row r="53" spans="1:19" s="24" customFormat="1" ht="18" customHeight="1" x14ac:dyDescent="0.25">
      <c r="A53" s="96"/>
      <c r="B53" s="25" t="s">
        <v>259</v>
      </c>
      <c r="C53" s="273"/>
      <c r="D53" s="273"/>
      <c r="E53" s="273"/>
      <c r="F53" s="273"/>
      <c r="G53" s="273"/>
      <c r="H53" s="273"/>
      <c r="I53" s="273"/>
      <c r="J53" s="273"/>
      <c r="K53" s="273"/>
      <c r="L53" s="273"/>
      <c r="M53" s="273"/>
      <c r="N53" s="273"/>
      <c r="O53" s="273"/>
      <c r="P53" s="273"/>
      <c r="Q53" s="97"/>
      <c r="R53" s="225">
        <v>4</v>
      </c>
      <c r="S53" s="225">
        <f>IF(AND(Tochterunternehmen&gt;=R53,'Anlage 5 | Seite 1'!$R$60=1),1,0)</f>
        <v>0</v>
      </c>
    </row>
    <row r="54" spans="1:19" s="25" customFormat="1" ht="10" customHeight="1" x14ac:dyDescent="0.25">
      <c r="A54" s="96"/>
      <c r="B54" s="274" t="s">
        <v>258</v>
      </c>
      <c r="Q54" s="97"/>
      <c r="R54" s="225">
        <v>4</v>
      </c>
      <c r="S54" s="225">
        <f>IF(AND(Tochterunternehmen&gt;=R54,'Anlage 5 | Seite 1'!$R$60=1),1,0)</f>
        <v>0</v>
      </c>
    </row>
    <row r="55" spans="1:19" s="24" customFormat="1" ht="18" customHeight="1" x14ac:dyDescent="0.25">
      <c r="A55" s="96"/>
      <c r="B55" s="25" t="s">
        <v>260</v>
      </c>
      <c r="C55" s="273"/>
      <c r="D55" s="273"/>
      <c r="E55" s="275"/>
      <c r="F55" s="273"/>
      <c r="G55" s="273"/>
      <c r="H55" s="273"/>
      <c r="I55" s="275"/>
      <c r="J55" s="273"/>
      <c r="K55" s="273"/>
      <c r="L55" s="273"/>
      <c r="M55" s="275"/>
      <c r="N55" s="273"/>
      <c r="O55" s="273"/>
      <c r="P55" s="273"/>
      <c r="Q55" s="97"/>
      <c r="R55" s="225">
        <v>4</v>
      </c>
      <c r="S55" s="225">
        <f>IF(AND(Tochterunternehmen&gt;=R55,'Anlage 5 | Seite 1'!$R$60=1),1,0)</f>
        <v>0</v>
      </c>
    </row>
    <row r="56" spans="1:19" s="24" customFormat="1" ht="10" customHeight="1" x14ac:dyDescent="0.25">
      <c r="A56" s="96"/>
      <c r="B56" s="274" t="s">
        <v>258</v>
      </c>
      <c r="C56" s="25"/>
      <c r="D56" s="25"/>
      <c r="E56" s="25"/>
      <c r="F56" s="25"/>
      <c r="G56" s="25"/>
      <c r="H56" s="25"/>
      <c r="I56" s="25"/>
      <c r="J56" s="25"/>
      <c r="K56" s="25"/>
      <c r="L56" s="25"/>
      <c r="M56" s="25"/>
      <c r="N56" s="25"/>
      <c r="O56" s="25"/>
      <c r="P56" s="25"/>
      <c r="Q56" s="97"/>
      <c r="R56" s="225">
        <v>4</v>
      </c>
      <c r="S56" s="225">
        <f>IF(AND(Tochterunternehmen&gt;=R56,'Anlage 5 | Seite 1'!$R$60=1),1,0)</f>
        <v>0</v>
      </c>
    </row>
    <row r="57" spans="1:19" s="24" customFormat="1" ht="18" customHeight="1" x14ac:dyDescent="0.25">
      <c r="A57" s="96"/>
      <c r="B57" s="25" t="s">
        <v>262</v>
      </c>
      <c r="C57" s="273"/>
      <c r="D57" s="273"/>
      <c r="E57" s="273"/>
      <c r="F57" s="276" t="s">
        <v>263</v>
      </c>
      <c r="G57" s="273"/>
      <c r="H57" s="273"/>
      <c r="I57" s="273"/>
      <c r="J57" s="276" t="s">
        <v>263</v>
      </c>
      <c r="K57" s="273"/>
      <c r="L57" s="273"/>
      <c r="M57" s="273"/>
      <c r="N57" s="273"/>
      <c r="O57" s="273"/>
      <c r="P57" s="275"/>
      <c r="Q57" s="97"/>
      <c r="R57" s="225">
        <v>4</v>
      </c>
      <c r="S57" s="225">
        <f>IF(AND(Tochterunternehmen&gt;=R57,'Anlage 5 | Seite 1'!$R$60=1),1,0)</f>
        <v>0</v>
      </c>
    </row>
    <row r="58" spans="1:19" s="33" customFormat="1" ht="8.15" customHeight="1" x14ac:dyDescent="0.25">
      <c r="A58" s="283"/>
      <c r="B58" s="117"/>
      <c r="C58" s="117"/>
      <c r="D58" s="117"/>
      <c r="E58" s="117"/>
      <c r="F58" s="117"/>
      <c r="G58" s="117"/>
      <c r="H58" s="117"/>
      <c r="I58" s="117"/>
      <c r="J58" s="117"/>
      <c r="K58" s="117"/>
      <c r="L58" s="117"/>
      <c r="M58" s="117"/>
      <c r="N58" s="117"/>
      <c r="O58" s="117"/>
      <c r="P58" s="117"/>
      <c r="Q58" s="118"/>
      <c r="R58" s="225">
        <v>4</v>
      </c>
      <c r="S58" s="225">
        <f>IF(AND(Tochterunternehmen&gt;=R58,'Anlage 5 | Seite 1'!$R$60=1),1,0)</f>
        <v>0</v>
      </c>
    </row>
  </sheetData>
  <sheetProtection password="E8E7" sheet="1" objects="1" scenarios="1" selectLockedCells="1" autoFilter="0"/>
  <conditionalFormatting sqref="A8:Q58">
    <cfRule type="expression" dxfId="0" priority="4">
      <formula>$S8=0</formula>
    </cfRule>
  </conditionalFormatting>
  <dataValidations count="1">
    <dataValidation type="whole" allowBlank="1" showErrorMessage="1" errorTitle="Ergebnis" error="Bitte geben Sie nur ganze Zahlen zwischen 0 und 9 an!" sqref="C14:P14 C12:P12 C16:D16 F16:H16 J16:L16 N16:P16 C18:E18 G18:I18 K18:O18 C27:P27 C25:P25 C29:D29 F29:H29 J29:L29 N29:P29 C31:E31 G31:I31 K31:O31 C40:P40 C38:P38 C42:D42 F42:H42 J42:L42 N42:P42 C44:E44 G44:I44 K44:O44 C53:P53 C51:P51 C55:D55 F55:H55 J55:L55 N55:P55 C57:E57 G57:I57 K57:O57">
      <formula1>0</formula1>
      <formula2>9</formula2>
    </dataValidation>
  </dataValidations>
  <pageMargins left="0.59055118110236227" right="0.19685039370078741" top="0.19685039370078741" bottom="0.19685039370078741" header="0.19685039370078741" footer="0.19685039370078741"/>
  <pageSetup paperSize="9" orientation="portrait" useFirstPageNumber="1" r:id="rId1"/>
  <headerFooter>
    <oddFooter>&amp;L&amp;A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A432"/>
  <sheetViews>
    <sheetView showGridLines="0" zoomScaleNormal="100" workbookViewId="0">
      <selection activeCell="C50" sqref="C50"/>
    </sheetView>
  </sheetViews>
  <sheetFormatPr baseColWidth="10" defaultColWidth="12.59765625" defaultRowHeight="12" customHeight="1" x14ac:dyDescent="0.25"/>
  <cols>
    <col min="1" max="1" width="102.69921875" style="135" customWidth="1"/>
    <col min="2" max="16384" width="12.59765625" style="126"/>
  </cols>
  <sheetData>
    <row r="1" spans="1:1" ht="12" customHeight="1" x14ac:dyDescent="0.25">
      <c r="A1" s="125" t="s">
        <v>159</v>
      </c>
    </row>
    <row r="2" spans="1:1" ht="12" customHeight="1" x14ac:dyDescent="0.25">
      <c r="A2" s="127"/>
    </row>
    <row r="3" spans="1:1" ht="12" customHeight="1" x14ac:dyDescent="0.25">
      <c r="A3" s="127"/>
    </row>
    <row r="4" spans="1:1" ht="12" customHeight="1" x14ac:dyDescent="0.25">
      <c r="A4" s="128"/>
    </row>
    <row r="5" spans="1:1" ht="12" customHeight="1" x14ac:dyDescent="0.25">
      <c r="A5" s="128"/>
    </row>
    <row r="6" spans="1:1" ht="12" customHeight="1" x14ac:dyDescent="0.25">
      <c r="A6" s="128"/>
    </row>
    <row r="7" spans="1:1" ht="12" customHeight="1" x14ac:dyDescent="0.25">
      <c r="A7" s="129"/>
    </row>
    <row r="8" spans="1:1" ht="12" customHeight="1" x14ac:dyDescent="0.25">
      <c r="A8" s="129"/>
    </row>
    <row r="9" spans="1:1" ht="12" customHeight="1" x14ac:dyDescent="0.25">
      <c r="A9" s="129"/>
    </row>
    <row r="10" spans="1:1" ht="12" customHeight="1" x14ac:dyDescent="0.25">
      <c r="A10" s="130"/>
    </row>
    <row r="11" spans="1:1" ht="12" customHeight="1" x14ac:dyDescent="0.25">
      <c r="A11" s="129"/>
    </row>
    <row r="12" spans="1:1" ht="12" customHeight="1" x14ac:dyDescent="0.25">
      <c r="A12" s="131"/>
    </row>
    <row r="13" spans="1:1" ht="12" customHeight="1" x14ac:dyDescent="0.25">
      <c r="A13" s="129"/>
    </row>
    <row r="14" spans="1:1" ht="12" customHeight="1" x14ac:dyDescent="0.25">
      <c r="A14" s="129"/>
    </row>
    <row r="15" spans="1:1" ht="12" customHeight="1" x14ac:dyDescent="0.25">
      <c r="A15" s="129"/>
    </row>
    <row r="16" spans="1:1" ht="12" customHeight="1" x14ac:dyDescent="0.25">
      <c r="A16" s="129"/>
    </row>
    <row r="17" spans="1:1" ht="12" customHeight="1" x14ac:dyDescent="0.25">
      <c r="A17" s="129"/>
    </row>
    <row r="18" spans="1:1" ht="12" customHeight="1" x14ac:dyDescent="0.25">
      <c r="A18" s="129"/>
    </row>
    <row r="19" spans="1:1" ht="12" customHeight="1" x14ac:dyDescent="0.25">
      <c r="A19" s="129"/>
    </row>
    <row r="20" spans="1:1" ht="12" customHeight="1" x14ac:dyDescent="0.25">
      <c r="A20" s="129"/>
    </row>
    <row r="21" spans="1:1" ht="12" customHeight="1" x14ac:dyDescent="0.25">
      <c r="A21" s="129"/>
    </row>
    <row r="22" spans="1:1" ht="12" customHeight="1" x14ac:dyDescent="0.25">
      <c r="A22" s="129"/>
    </row>
    <row r="23" spans="1:1" ht="12" customHeight="1" x14ac:dyDescent="0.25">
      <c r="A23" s="132"/>
    </row>
    <row r="24" spans="1:1" ht="12" customHeight="1" x14ac:dyDescent="0.25">
      <c r="A24" s="129"/>
    </row>
    <row r="25" spans="1:1" ht="12" customHeight="1" x14ac:dyDescent="0.25">
      <c r="A25" s="129"/>
    </row>
    <row r="26" spans="1:1" ht="12" customHeight="1" x14ac:dyDescent="0.25">
      <c r="A26" s="129"/>
    </row>
    <row r="27" spans="1:1" ht="12" customHeight="1" x14ac:dyDescent="0.25">
      <c r="A27" s="129"/>
    </row>
    <row r="28" spans="1:1" ht="12" customHeight="1" x14ac:dyDescent="0.25">
      <c r="A28" s="129"/>
    </row>
    <row r="29" spans="1:1" ht="12" customHeight="1" x14ac:dyDescent="0.25">
      <c r="A29" s="129"/>
    </row>
    <row r="30" spans="1:1" ht="12" customHeight="1" x14ac:dyDescent="0.25">
      <c r="A30" s="129"/>
    </row>
    <row r="31" spans="1:1" ht="12" customHeight="1" x14ac:dyDescent="0.25">
      <c r="A31" s="129"/>
    </row>
    <row r="32" spans="1:1" ht="12" customHeight="1" x14ac:dyDescent="0.25">
      <c r="A32" s="129"/>
    </row>
    <row r="33" spans="1:1" ht="12" customHeight="1" x14ac:dyDescent="0.25">
      <c r="A33" s="129"/>
    </row>
    <row r="34" spans="1:1" ht="12" customHeight="1" x14ac:dyDescent="0.25">
      <c r="A34" s="129"/>
    </row>
    <row r="35" spans="1:1" ht="12" customHeight="1" x14ac:dyDescent="0.25">
      <c r="A35" s="129"/>
    </row>
    <row r="36" spans="1:1" ht="12" customHeight="1" x14ac:dyDescent="0.25">
      <c r="A36" s="129"/>
    </row>
    <row r="37" spans="1:1" ht="12" customHeight="1" x14ac:dyDescent="0.25">
      <c r="A37" s="129"/>
    </row>
    <row r="38" spans="1:1" ht="12" customHeight="1" x14ac:dyDescent="0.25">
      <c r="A38" s="129"/>
    </row>
    <row r="39" spans="1:1" ht="12" customHeight="1" x14ac:dyDescent="0.25">
      <c r="A39" s="129"/>
    </row>
    <row r="40" spans="1:1" ht="12" customHeight="1" x14ac:dyDescent="0.25">
      <c r="A40" s="129"/>
    </row>
    <row r="41" spans="1:1" ht="12" customHeight="1" x14ac:dyDescent="0.25">
      <c r="A41" s="129"/>
    </row>
    <row r="42" spans="1:1" ht="12" customHeight="1" x14ac:dyDescent="0.25">
      <c r="A42" s="129"/>
    </row>
    <row r="43" spans="1:1" ht="12" customHeight="1" x14ac:dyDescent="0.25">
      <c r="A43" s="129"/>
    </row>
    <row r="44" spans="1:1" ht="12" customHeight="1" x14ac:dyDescent="0.25">
      <c r="A44" s="129"/>
    </row>
    <row r="45" spans="1:1" ht="12" customHeight="1" x14ac:dyDescent="0.25">
      <c r="A45" s="133"/>
    </row>
    <row r="46" spans="1:1" ht="12" customHeight="1" x14ac:dyDescent="0.25">
      <c r="A46" s="129"/>
    </row>
    <row r="47" spans="1:1" ht="12" customHeight="1" x14ac:dyDescent="0.25">
      <c r="A47" s="129"/>
    </row>
    <row r="48" spans="1:1" ht="12" customHeight="1" x14ac:dyDescent="0.25">
      <c r="A48" s="129"/>
    </row>
    <row r="49" spans="1:1" ht="12" customHeight="1" x14ac:dyDescent="0.25">
      <c r="A49" s="129"/>
    </row>
    <row r="50" spans="1:1" ht="12" customHeight="1" x14ac:dyDescent="0.25">
      <c r="A50" s="129"/>
    </row>
    <row r="51" spans="1:1" ht="12" customHeight="1" x14ac:dyDescent="0.25">
      <c r="A51" s="129"/>
    </row>
    <row r="52" spans="1:1" ht="12" customHeight="1" x14ac:dyDescent="0.25">
      <c r="A52" s="129"/>
    </row>
    <row r="53" spans="1:1" ht="12" customHeight="1" x14ac:dyDescent="0.25">
      <c r="A53" s="129"/>
    </row>
    <row r="54" spans="1:1" ht="12" customHeight="1" x14ac:dyDescent="0.25">
      <c r="A54" s="129"/>
    </row>
    <row r="55" spans="1:1" ht="12" customHeight="1" x14ac:dyDescent="0.25">
      <c r="A55" s="129"/>
    </row>
    <row r="56" spans="1:1" ht="12" customHeight="1" x14ac:dyDescent="0.25">
      <c r="A56" s="129"/>
    </row>
    <row r="57" spans="1:1" ht="12" customHeight="1" x14ac:dyDescent="0.25">
      <c r="A57" s="129"/>
    </row>
    <row r="58" spans="1:1" ht="12" customHeight="1" x14ac:dyDescent="0.25">
      <c r="A58" s="129"/>
    </row>
    <row r="59" spans="1:1" ht="12" customHeight="1" x14ac:dyDescent="0.25">
      <c r="A59" s="129"/>
    </row>
    <row r="60" spans="1:1" ht="12" customHeight="1" x14ac:dyDescent="0.25">
      <c r="A60" s="129"/>
    </row>
    <row r="61" spans="1:1" ht="12" customHeight="1" x14ac:dyDescent="0.25">
      <c r="A61" s="129"/>
    </row>
    <row r="62" spans="1:1" ht="12" customHeight="1" x14ac:dyDescent="0.25">
      <c r="A62" s="129"/>
    </row>
    <row r="63" spans="1:1" ht="12" customHeight="1" x14ac:dyDescent="0.25">
      <c r="A63" s="129"/>
    </row>
    <row r="64" spans="1:1" ht="12" customHeight="1" x14ac:dyDescent="0.25">
      <c r="A64" s="129"/>
    </row>
    <row r="65" spans="1:1" ht="12" customHeight="1" x14ac:dyDescent="0.25">
      <c r="A65" s="129"/>
    </row>
    <row r="66" spans="1:1" ht="12" customHeight="1" x14ac:dyDescent="0.25">
      <c r="A66" s="129"/>
    </row>
    <row r="67" spans="1:1" ht="12" customHeight="1" x14ac:dyDescent="0.25">
      <c r="A67" s="129"/>
    </row>
    <row r="68" spans="1:1" ht="12" customHeight="1" x14ac:dyDescent="0.25">
      <c r="A68" s="129"/>
    </row>
    <row r="69" spans="1:1" ht="12" customHeight="1" x14ac:dyDescent="0.25">
      <c r="A69" s="129"/>
    </row>
    <row r="70" spans="1:1" ht="12" customHeight="1" x14ac:dyDescent="0.25">
      <c r="A70" s="129"/>
    </row>
    <row r="71" spans="1:1" ht="12" customHeight="1" x14ac:dyDescent="0.25">
      <c r="A71" s="129"/>
    </row>
    <row r="72" spans="1:1" ht="12" customHeight="1" x14ac:dyDescent="0.25">
      <c r="A72" s="129"/>
    </row>
    <row r="73" spans="1:1" ht="12" customHeight="1" x14ac:dyDescent="0.25">
      <c r="A73" s="129"/>
    </row>
    <row r="74" spans="1:1" ht="12" customHeight="1" x14ac:dyDescent="0.25">
      <c r="A74" s="129"/>
    </row>
    <row r="75" spans="1:1" ht="12" customHeight="1" x14ac:dyDescent="0.25">
      <c r="A75" s="129"/>
    </row>
    <row r="76" spans="1:1" ht="12" customHeight="1" x14ac:dyDescent="0.25">
      <c r="A76" s="129"/>
    </row>
    <row r="77" spans="1:1" ht="12" customHeight="1" x14ac:dyDescent="0.25">
      <c r="A77" s="129"/>
    </row>
    <row r="78" spans="1:1" ht="12" customHeight="1" x14ac:dyDescent="0.25">
      <c r="A78" s="129"/>
    </row>
    <row r="79" spans="1:1" ht="12" customHeight="1" x14ac:dyDescent="0.25">
      <c r="A79" s="129"/>
    </row>
    <row r="80" spans="1:1" ht="12" customHeight="1" x14ac:dyDescent="0.25">
      <c r="A80" s="129"/>
    </row>
    <row r="81" spans="1:1" ht="12" customHeight="1" x14ac:dyDescent="0.25">
      <c r="A81" s="129"/>
    </row>
    <row r="82" spans="1:1" ht="12" customHeight="1" x14ac:dyDescent="0.25">
      <c r="A82" s="129"/>
    </row>
    <row r="83" spans="1:1" ht="12" customHeight="1" x14ac:dyDescent="0.25">
      <c r="A83" s="129"/>
    </row>
    <row r="84" spans="1:1" ht="12" customHeight="1" x14ac:dyDescent="0.25">
      <c r="A84" s="132"/>
    </row>
    <row r="85" spans="1:1" ht="12" customHeight="1" x14ac:dyDescent="0.25">
      <c r="A85" s="129"/>
    </row>
    <row r="86" spans="1:1" ht="12" customHeight="1" x14ac:dyDescent="0.25">
      <c r="A86" s="129"/>
    </row>
    <row r="87" spans="1:1" ht="12" customHeight="1" x14ac:dyDescent="0.25">
      <c r="A87" s="129"/>
    </row>
    <row r="88" spans="1:1" ht="12" customHeight="1" x14ac:dyDescent="0.25">
      <c r="A88" s="129"/>
    </row>
    <row r="89" spans="1:1" ht="12" customHeight="1" x14ac:dyDescent="0.25">
      <c r="A89" s="132"/>
    </row>
    <row r="90" spans="1:1" ht="12" customHeight="1" x14ac:dyDescent="0.25">
      <c r="A90" s="129"/>
    </row>
    <row r="91" spans="1:1" ht="12" customHeight="1" x14ac:dyDescent="0.25">
      <c r="A91" s="129"/>
    </row>
    <row r="92" spans="1:1" ht="12" customHeight="1" x14ac:dyDescent="0.25">
      <c r="A92" s="129"/>
    </row>
    <row r="93" spans="1:1" ht="12" customHeight="1" x14ac:dyDescent="0.25">
      <c r="A93" s="129"/>
    </row>
    <row r="94" spans="1:1" ht="12" customHeight="1" x14ac:dyDescent="0.25">
      <c r="A94" s="129"/>
    </row>
    <row r="95" spans="1:1" ht="12" customHeight="1" x14ac:dyDescent="0.25">
      <c r="A95" s="129"/>
    </row>
    <row r="96" spans="1:1" ht="12" customHeight="1" x14ac:dyDescent="0.25">
      <c r="A96" s="129"/>
    </row>
    <row r="97" spans="1:1" ht="12" customHeight="1" x14ac:dyDescent="0.25">
      <c r="A97" s="129"/>
    </row>
    <row r="98" spans="1:1" ht="12" customHeight="1" x14ac:dyDescent="0.25">
      <c r="A98" s="129"/>
    </row>
    <row r="99" spans="1:1" ht="12" customHeight="1" x14ac:dyDescent="0.25">
      <c r="A99" s="129"/>
    </row>
    <row r="100" spans="1:1" ht="12" customHeight="1" x14ac:dyDescent="0.25">
      <c r="A100" s="129"/>
    </row>
    <row r="101" spans="1:1" ht="12" customHeight="1" x14ac:dyDescent="0.25">
      <c r="A101" s="129"/>
    </row>
    <row r="102" spans="1:1" ht="12" customHeight="1" x14ac:dyDescent="0.25">
      <c r="A102" s="129"/>
    </row>
    <row r="103" spans="1:1" ht="12" customHeight="1" x14ac:dyDescent="0.25">
      <c r="A103" s="129"/>
    </row>
    <row r="104" spans="1:1" ht="12" customHeight="1" x14ac:dyDescent="0.25">
      <c r="A104" s="129"/>
    </row>
    <row r="105" spans="1:1" ht="12" customHeight="1" x14ac:dyDescent="0.25">
      <c r="A105" s="129"/>
    </row>
    <row r="106" spans="1:1" ht="12" customHeight="1" x14ac:dyDescent="0.25">
      <c r="A106" s="129"/>
    </row>
    <row r="107" spans="1:1" ht="12" customHeight="1" x14ac:dyDescent="0.25">
      <c r="A107" s="129"/>
    </row>
    <row r="108" spans="1:1" ht="12" customHeight="1" x14ac:dyDescent="0.25">
      <c r="A108" s="129"/>
    </row>
    <row r="109" spans="1:1" ht="12" customHeight="1" x14ac:dyDescent="0.25">
      <c r="A109" s="129"/>
    </row>
    <row r="110" spans="1:1" ht="12" customHeight="1" x14ac:dyDescent="0.25">
      <c r="A110" s="129"/>
    </row>
    <row r="111" spans="1:1" ht="12" customHeight="1" x14ac:dyDescent="0.25">
      <c r="A111" s="129"/>
    </row>
    <row r="112" spans="1:1" ht="12" customHeight="1" x14ac:dyDescent="0.25">
      <c r="A112" s="129"/>
    </row>
    <row r="113" spans="1:1" ht="12" customHeight="1" x14ac:dyDescent="0.25">
      <c r="A113" s="129"/>
    </row>
    <row r="114" spans="1:1" ht="12" customHeight="1" x14ac:dyDescent="0.25">
      <c r="A114" s="129"/>
    </row>
    <row r="115" spans="1:1" ht="12" customHeight="1" x14ac:dyDescent="0.25">
      <c r="A115" s="129"/>
    </row>
    <row r="116" spans="1:1" ht="12" customHeight="1" x14ac:dyDescent="0.25">
      <c r="A116" s="129"/>
    </row>
    <row r="117" spans="1:1" ht="12" customHeight="1" x14ac:dyDescent="0.25">
      <c r="A117" s="129"/>
    </row>
    <row r="118" spans="1:1" ht="12" customHeight="1" x14ac:dyDescent="0.25">
      <c r="A118" s="129"/>
    </row>
    <row r="119" spans="1:1" ht="12" customHeight="1" x14ac:dyDescent="0.25">
      <c r="A119" s="129"/>
    </row>
    <row r="120" spans="1:1" ht="12" customHeight="1" x14ac:dyDescent="0.25">
      <c r="A120" s="129"/>
    </row>
    <row r="121" spans="1:1" ht="12" customHeight="1" x14ac:dyDescent="0.25">
      <c r="A121" s="129"/>
    </row>
    <row r="122" spans="1:1" ht="12" customHeight="1" x14ac:dyDescent="0.25">
      <c r="A122" s="129"/>
    </row>
    <row r="123" spans="1:1" ht="12" customHeight="1" x14ac:dyDescent="0.25">
      <c r="A123" s="132"/>
    </row>
    <row r="124" spans="1:1" ht="12" customHeight="1" x14ac:dyDescent="0.25">
      <c r="A124" s="132"/>
    </row>
    <row r="125" spans="1:1" ht="12" customHeight="1" x14ac:dyDescent="0.25">
      <c r="A125" s="132"/>
    </row>
    <row r="126" spans="1:1" ht="12" customHeight="1" x14ac:dyDescent="0.25">
      <c r="A126" s="129"/>
    </row>
    <row r="127" spans="1:1" ht="12" customHeight="1" x14ac:dyDescent="0.25">
      <c r="A127" s="129"/>
    </row>
    <row r="128" spans="1:1" ht="12" customHeight="1" x14ac:dyDescent="0.25">
      <c r="A128" s="129"/>
    </row>
    <row r="129" spans="1:1" ht="12" customHeight="1" x14ac:dyDescent="0.25">
      <c r="A129" s="129"/>
    </row>
    <row r="130" spans="1:1" ht="12" customHeight="1" x14ac:dyDescent="0.25">
      <c r="A130" s="129"/>
    </row>
    <row r="131" spans="1:1" ht="12" customHeight="1" x14ac:dyDescent="0.25">
      <c r="A131" s="129"/>
    </row>
    <row r="132" spans="1:1" ht="12" customHeight="1" x14ac:dyDescent="0.25">
      <c r="A132" s="129"/>
    </row>
    <row r="133" spans="1:1" ht="12" customHeight="1" x14ac:dyDescent="0.25">
      <c r="A133" s="129"/>
    </row>
    <row r="134" spans="1:1" ht="18" customHeight="1" x14ac:dyDescent="0.25">
      <c r="A134" s="134" t="s">
        <v>160</v>
      </c>
    </row>
    <row r="135" spans="1:1" ht="12" customHeight="1" x14ac:dyDescent="0.25">
      <c r="A135" s="129"/>
    </row>
    <row r="136" spans="1:1" ht="12" customHeight="1" x14ac:dyDescent="0.25">
      <c r="A136" s="129"/>
    </row>
    <row r="137" spans="1:1" ht="12" customHeight="1" x14ac:dyDescent="0.25">
      <c r="A137" s="129"/>
    </row>
    <row r="138" spans="1:1" ht="12" customHeight="1" x14ac:dyDescent="0.25">
      <c r="A138" s="129"/>
    </row>
    <row r="139" spans="1:1" ht="12" customHeight="1" x14ac:dyDescent="0.25">
      <c r="A139" s="129"/>
    </row>
    <row r="140" spans="1:1" ht="12" customHeight="1" x14ac:dyDescent="0.25">
      <c r="A140" s="129"/>
    </row>
    <row r="141" spans="1:1" ht="12" customHeight="1" x14ac:dyDescent="0.25">
      <c r="A141" s="129"/>
    </row>
    <row r="142" spans="1:1" ht="12" customHeight="1" x14ac:dyDescent="0.25">
      <c r="A142" s="129"/>
    </row>
    <row r="143" spans="1:1" ht="12" customHeight="1" x14ac:dyDescent="0.25">
      <c r="A143" s="129"/>
    </row>
    <row r="144" spans="1:1" ht="12" customHeight="1" x14ac:dyDescent="0.25">
      <c r="A144" s="129"/>
    </row>
    <row r="145" spans="1:1" ht="12" customHeight="1" x14ac:dyDescent="0.25">
      <c r="A145" s="129"/>
    </row>
    <row r="146" spans="1:1" ht="12" customHeight="1" x14ac:dyDescent="0.25">
      <c r="A146" s="129"/>
    </row>
    <row r="147" spans="1:1" ht="12" customHeight="1" x14ac:dyDescent="0.25">
      <c r="A147" s="129"/>
    </row>
    <row r="148" spans="1:1" ht="12" customHeight="1" x14ac:dyDescent="0.25">
      <c r="A148" s="129"/>
    </row>
    <row r="149" spans="1:1" ht="12" customHeight="1" x14ac:dyDescent="0.25">
      <c r="A149" s="129"/>
    </row>
    <row r="150" spans="1:1" ht="12" customHeight="1" x14ac:dyDescent="0.25">
      <c r="A150" s="129"/>
    </row>
    <row r="151" spans="1:1" ht="12" customHeight="1" x14ac:dyDescent="0.25">
      <c r="A151" s="129"/>
    </row>
    <row r="152" spans="1:1" ht="18" customHeight="1" x14ac:dyDescent="0.25">
      <c r="A152" s="134" t="s">
        <v>161</v>
      </c>
    </row>
    <row r="153" spans="1:1" ht="18" customHeight="1" x14ac:dyDescent="0.25">
      <c r="A153" s="134"/>
    </row>
    <row r="154" spans="1:1" ht="12" customHeight="1" x14ac:dyDescent="0.25">
      <c r="A154" s="129"/>
    </row>
    <row r="155" spans="1:1" ht="12" customHeight="1" x14ac:dyDescent="0.25">
      <c r="A155" s="129"/>
    </row>
    <row r="156" spans="1:1" ht="12" customHeight="1" x14ac:dyDescent="0.25">
      <c r="A156" s="129"/>
    </row>
    <row r="157" spans="1:1" ht="12" customHeight="1" x14ac:dyDescent="0.25">
      <c r="A157" s="129"/>
    </row>
    <row r="158" spans="1:1" ht="12" customHeight="1" x14ac:dyDescent="0.25">
      <c r="A158" s="129"/>
    </row>
    <row r="159" spans="1:1" ht="12" customHeight="1" x14ac:dyDescent="0.25">
      <c r="A159" s="129"/>
    </row>
    <row r="160" spans="1:1" ht="12" customHeight="1" x14ac:dyDescent="0.25">
      <c r="A160" s="129"/>
    </row>
    <row r="161" spans="1:1" ht="12" customHeight="1" x14ac:dyDescent="0.25">
      <c r="A161" s="129"/>
    </row>
    <row r="162" spans="1:1" ht="12" customHeight="1" x14ac:dyDescent="0.25">
      <c r="A162" s="129"/>
    </row>
    <row r="163" spans="1:1" ht="12" customHeight="1" x14ac:dyDescent="0.25">
      <c r="A163" s="129"/>
    </row>
    <row r="164" spans="1:1" ht="12" customHeight="1" x14ac:dyDescent="0.25">
      <c r="A164" s="129"/>
    </row>
    <row r="165" spans="1:1" ht="12" customHeight="1" x14ac:dyDescent="0.25">
      <c r="A165" s="129"/>
    </row>
    <row r="166" spans="1:1" ht="12" customHeight="1" x14ac:dyDescent="0.25">
      <c r="A166" s="129"/>
    </row>
    <row r="167" spans="1:1" ht="12" customHeight="1" x14ac:dyDescent="0.25">
      <c r="A167" s="129"/>
    </row>
    <row r="168" spans="1:1" ht="12" customHeight="1" x14ac:dyDescent="0.25">
      <c r="A168" s="132"/>
    </row>
    <row r="169" spans="1:1" ht="12" customHeight="1" x14ac:dyDescent="0.25">
      <c r="A169" s="129"/>
    </row>
    <row r="170" spans="1:1" ht="12" customHeight="1" x14ac:dyDescent="0.25">
      <c r="A170" s="129"/>
    </row>
    <row r="171" spans="1:1" ht="12" customHeight="1" x14ac:dyDescent="0.25">
      <c r="A171" s="129"/>
    </row>
    <row r="172" spans="1:1" ht="12" customHeight="1" x14ac:dyDescent="0.25">
      <c r="A172" s="129"/>
    </row>
    <row r="173" spans="1:1" ht="12" customHeight="1" x14ac:dyDescent="0.25">
      <c r="A173" s="129"/>
    </row>
    <row r="174" spans="1:1" ht="12" customHeight="1" x14ac:dyDescent="0.25">
      <c r="A174" s="129"/>
    </row>
    <row r="175" spans="1:1" ht="12" customHeight="1" x14ac:dyDescent="0.25">
      <c r="A175" s="129"/>
    </row>
    <row r="176" spans="1:1" ht="12" customHeight="1" x14ac:dyDescent="0.25">
      <c r="A176" s="129"/>
    </row>
    <row r="177" spans="1:1" ht="12" customHeight="1" x14ac:dyDescent="0.25">
      <c r="A177" s="129"/>
    </row>
    <row r="178" spans="1:1" ht="12" customHeight="1" x14ac:dyDescent="0.25">
      <c r="A178" s="132"/>
    </row>
    <row r="179" spans="1:1" ht="12" customHeight="1" x14ac:dyDescent="0.25">
      <c r="A179" s="129"/>
    </row>
    <row r="180" spans="1:1" ht="12" customHeight="1" x14ac:dyDescent="0.25">
      <c r="A180" s="129"/>
    </row>
    <row r="181" spans="1:1" ht="12" customHeight="1" x14ac:dyDescent="0.25">
      <c r="A181" s="129"/>
    </row>
    <row r="182" spans="1:1" ht="12" customHeight="1" x14ac:dyDescent="0.25">
      <c r="A182" s="129"/>
    </row>
    <row r="183" spans="1:1" ht="12" customHeight="1" x14ac:dyDescent="0.25">
      <c r="A183" s="129"/>
    </row>
    <row r="184" spans="1:1" ht="12" customHeight="1" x14ac:dyDescent="0.25">
      <c r="A184" s="129"/>
    </row>
    <row r="185" spans="1:1" ht="12" customHeight="1" x14ac:dyDescent="0.25">
      <c r="A185" s="129"/>
    </row>
    <row r="186" spans="1:1" ht="12" customHeight="1" x14ac:dyDescent="0.25">
      <c r="A186" s="129"/>
    </row>
    <row r="187" spans="1:1" ht="12" customHeight="1" x14ac:dyDescent="0.25">
      <c r="A187" s="129"/>
    </row>
    <row r="188" spans="1:1" ht="12" customHeight="1" x14ac:dyDescent="0.25">
      <c r="A188" s="129"/>
    </row>
    <row r="189" spans="1:1" ht="12" customHeight="1" x14ac:dyDescent="0.25">
      <c r="A189" s="129"/>
    </row>
    <row r="190" spans="1:1" ht="12" customHeight="1" x14ac:dyDescent="0.25">
      <c r="A190" s="129"/>
    </row>
    <row r="191" spans="1:1" ht="12" customHeight="1" x14ac:dyDescent="0.25">
      <c r="A191" s="129"/>
    </row>
    <row r="192" spans="1:1" ht="12" customHeight="1" x14ac:dyDescent="0.25">
      <c r="A192" s="129"/>
    </row>
    <row r="193" spans="1:1" ht="12" customHeight="1" x14ac:dyDescent="0.25">
      <c r="A193" s="129"/>
    </row>
    <row r="194" spans="1:1" ht="12" customHeight="1" x14ac:dyDescent="0.25">
      <c r="A194" s="129"/>
    </row>
    <row r="195" spans="1:1" ht="12" customHeight="1" x14ac:dyDescent="0.25">
      <c r="A195" s="129"/>
    </row>
    <row r="196" spans="1:1" ht="12" customHeight="1" x14ac:dyDescent="0.25">
      <c r="A196" s="129"/>
    </row>
    <row r="197" spans="1:1" ht="12" customHeight="1" x14ac:dyDescent="0.25">
      <c r="A197" s="129"/>
    </row>
    <row r="198" spans="1:1" ht="12" customHeight="1" x14ac:dyDescent="0.25">
      <c r="A198" s="129"/>
    </row>
    <row r="199" spans="1:1" ht="12" customHeight="1" x14ac:dyDescent="0.25">
      <c r="A199" s="129"/>
    </row>
    <row r="200" spans="1:1" ht="12" customHeight="1" x14ac:dyDescent="0.25">
      <c r="A200" s="129"/>
    </row>
    <row r="201" spans="1:1" ht="12" customHeight="1" x14ac:dyDescent="0.25">
      <c r="A201" s="129"/>
    </row>
    <row r="202" spans="1:1" ht="12" customHeight="1" x14ac:dyDescent="0.25">
      <c r="A202" s="129"/>
    </row>
    <row r="203" spans="1:1" ht="12" customHeight="1" x14ac:dyDescent="0.25">
      <c r="A203" s="129"/>
    </row>
    <row r="204" spans="1:1" ht="12" customHeight="1" x14ac:dyDescent="0.25">
      <c r="A204" s="129"/>
    </row>
    <row r="205" spans="1:1" ht="12" customHeight="1" x14ac:dyDescent="0.25">
      <c r="A205" s="129"/>
    </row>
    <row r="206" spans="1:1" ht="12" customHeight="1" x14ac:dyDescent="0.25">
      <c r="A206" s="129"/>
    </row>
    <row r="207" spans="1:1" ht="12" customHeight="1" x14ac:dyDescent="0.25">
      <c r="A207" s="129"/>
    </row>
    <row r="208" spans="1:1" ht="12" customHeight="1" x14ac:dyDescent="0.25">
      <c r="A208" s="129"/>
    </row>
    <row r="209" spans="1:1" ht="12" customHeight="1" x14ac:dyDescent="0.25">
      <c r="A209" s="129"/>
    </row>
    <row r="210" spans="1:1" ht="12" customHeight="1" x14ac:dyDescent="0.25">
      <c r="A210" s="129"/>
    </row>
    <row r="211" spans="1:1" ht="12" customHeight="1" x14ac:dyDescent="0.25">
      <c r="A211" s="129"/>
    </row>
    <row r="212" spans="1:1" ht="12" customHeight="1" x14ac:dyDescent="0.25">
      <c r="A212" s="129"/>
    </row>
    <row r="213" spans="1:1" ht="12" customHeight="1" x14ac:dyDescent="0.25">
      <c r="A213" s="129"/>
    </row>
    <row r="214" spans="1:1" ht="12" customHeight="1" x14ac:dyDescent="0.25">
      <c r="A214" s="129"/>
    </row>
    <row r="215" spans="1:1" ht="12" customHeight="1" x14ac:dyDescent="0.25">
      <c r="A215" s="129"/>
    </row>
    <row r="216" spans="1:1" ht="12" customHeight="1" x14ac:dyDescent="0.25">
      <c r="A216" s="129"/>
    </row>
    <row r="217" spans="1:1" ht="12" customHeight="1" x14ac:dyDescent="0.25">
      <c r="A217" s="129"/>
    </row>
    <row r="218" spans="1:1" ht="12" customHeight="1" x14ac:dyDescent="0.25">
      <c r="A218" s="129"/>
    </row>
    <row r="219" spans="1:1" ht="12" customHeight="1" x14ac:dyDescent="0.25">
      <c r="A219" s="129"/>
    </row>
    <row r="220" spans="1:1" ht="12" customHeight="1" x14ac:dyDescent="0.25">
      <c r="A220" s="129"/>
    </row>
    <row r="221" spans="1:1" ht="12" customHeight="1" x14ac:dyDescent="0.25">
      <c r="A221" s="129"/>
    </row>
    <row r="222" spans="1:1" ht="12" customHeight="1" x14ac:dyDescent="0.25">
      <c r="A222" s="129"/>
    </row>
    <row r="223" spans="1:1" ht="12" customHeight="1" x14ac:dyDescent="0.25">
      <c r="A223" s="129"/>
    </row>
    <row r="224" spans="1:1" ht="12" customHeight="1" x14ac:dyDescent="0.25">
      <c r="A224" s="129"/>
    </row>
    <row r="225" spans="1:1" ht="12" customHeight="1" x14ac:dyDescent="0.25">
      <c r="A225" s="129"/>
    </row>
    <row r="226" spans="1:1" ht="12" customHeight="1" x14ac:dyDescent="0.25">
      <c r="A226" s="129"/>
    </row>
    <row r="227" spans="1:1" ht="12" customHeight="1" x14ac:dyDescent="0.25">
      <c r="A227" s="129"/>
    </row>
    <row r="228" spans="1:1" ht="12" customHeight="1" x14ac:dyDescent="0.25">
      <c r="A228" s="129"/>
    </row>
    <row r="229" spans="1:1" ht="12" customHeight="1" x14ac:dyDescent="0.25">
      <c r="A229" s="129"/>
    </row>
    <row r="230" spans="1:1" ht="12" customHeight="1" x14ac:dyDescent="0.25">
      <c r="A230" s="129"/>
    </row>
    <row r="231" spans="1:1" ht="12" customHeight="1" x14ac:dyDescent="0.25">
      <c r="A231" s="129"/>
    </row>
    <row r="232" spans="1:1" ht="12" customHeight="1" x14ac:dyDescent="0.25">
      <c r="A232" s="129"/>
    </row>
    <row r="233" spans="1:1" ht="12" customHeight="1" x14ac:dyDescent="0.25">
      <c r="A233" s="129"/>
    </row>
    <row r="234" spans="1:1" ht="12" customHeight="1" x14ac:dyDescent="0.25">
      <c r="A234" s="129"/>
    </row>
    <row r="235" spans="1:1" ht="12" customHeight="1" x14ac:dyDescent="0.25">
      <c r="A235" s="129"/>
    </row>
    <row r="236" spans="1:1" ht="12" customHeight="1" x14ac:dyDescent="0.25">
      <c r="A236" s="129"/>
    </row>
    <row r="237" spans="1:1" ht="12" customHeight="1" x14ac:dyDescent="0.25">
      <c r="A237" s="129"/>
    </row>
    <row r="238" spans="1:1" ht="12" customHeight="1" x14ac:dyDescent="0.25">
      <c r="A238" s="129"/>
    </row>
    <row r="239" spans="1:1" ht="12" customHeight="1" x14ac:dyDescent="0.25">
      <c r="A239" s="129"/>
    </row>
    <row r="240" spans="1:1" ht="12" customHeight="1" x14ac:dyDescent="0.25">
      <c r="A240" s="129"/>
    </row>
    <row r="241" spans="1:1" ht="12" customHeight="1" x14ac:dyDescent="0.25">
      <c r="A241" s="129"/>
    </row>
    <row r="242" spans="1:1" ht="12" customHeight="1" x14ac:dyDescent="0.25">
      <c r="A242" s="129"/>
    </row>
    <row r="243" spans="1:1" ht="12" customHeight="1" x14ac:dyDescent="0.25">
      <c r="A243" s="129"/>
    </row>
    <row r="244" spans="1:1" ht="12" customHeight="1" x14ac:dyDescent="0.25">
      <c r="A244" s="129"/>
    </row>
    <row r="245" spans="1:1" ht="12" customHeight="1" x14ac:dyDescent="0.25">
      <c r="A245" s="129"/>
    </row>
    <row r="246" spans="1:1" ht="12" customHeight="1" x14ac:dyDescent="0.25">
      <c r="A246" s="129"/>
    </row>
    <row r="247" spans="1:1" ht="12" customHeight="1" x14ac:dyDescent="0.25">
      <c r="A247" s="129"/>
    </row>
    <row r="248" spans="1:1" ht="12" customHeight="1" x14ac:dyDescent="0.25">
      <c r="A248" s="129"/>
    </row>
    <row r="249" spans="1:1" ht="12" customHeight="1" x14ac:dyDescent="0.25">
      <c r="A249" s="129"/>
    </row>
    <row r="250" spans="1:1" ht="12" customHeight="1" x14ac:dyDescent="0.25">
      <c r="A250" s="129"/>
    </row>
    <row r="251" spans="1:1" ht="12" customHeight="1" x14ac:dyDescent="0.25">
      <c r="A251" s="129"/>
    </row>
    <row r="252" spans="1:1" ht="12" customHeight="1" x14ac:dyDescent="0.25">
      <c r="A252" s="129"/>
    </row>
    <row r="253" spans="1:1" ht="12" customHeight="1" x14ac:dyDescent="0.25">
      <c r="A253" s="129"/>
    </row>
    <row r="254" spans="1:1" ht="12" customHeight="1" x14ac:dyDescent="0.25">
      <c r="A254" s="129"/>
    </row>
    <row r="255" spans="1:1" ht="12" customHeight="1" x14ac:dyDescent="0.25">
      <c r="A255" s="129"/>
    </row>
    <row r="256" spans="1:1" ht="12" customHeight="1" x14ac:dyDescent="0.25">
      <c r="A256" s="129"/>
    </row>
    <row r="257" spans="1:1" ht="12" customHeight="1" x14ac:dyDescent="0.25">
      <c r="A257" s="129"/>
    </row>
    <row r="258" spans="1:1" ht="12" customHeight="1" x14ac:dyDescent="0.25">
      <c r="A258" s="129"/>
    </row>
    <row r="259" spans="1:1" ht="12" customHeight="1" x14ac:dyDescent="0.25">
      <c r="A259" s="129"/>
    </row>
    <row r="260" spans="1:1" ht="12" customHeight="1" x14ac:dyDescent="0.25">
      <c r="A260" s="129"/>
    </row>
    <row r="261" spans="1:1" ht="12" customHeight="1" x14ac:dyDescent="0.25">
      <c r="A261" s="129"/>
    </row>
    <row r="262" spans="1:1" ht="12" customHeight="1" x14ac:dyDescent="0.25">
      <c r="A262" s="129"/>
    </row>
    <row r="263" spans="1:1" ht="12" customHeight="1" x14ac:dyDescent="0.25">
      <c r="A263" s="129"/>
    </row>
    <row r="264" spans="1:1" ht="12" customHeight="1" x14ac:dyDescent="0.25">
      <c r="A264" s="129"/>
    </row>
    <row r="265" spans="1:1" ht="12" customHeight="1" x14ac:dyDescent="0.25">
      <c r="A265" s="129"/>
    </row>
    <row r="266" spans="1:1" ht="12" customHeight="1" x14ac:dyDescent="0.25">
      <c r="A266" s="129"/>
    </row>
    <row r="267" spans="1:1" ht="12" customHeight="1" x14ac:dyDescent="0.25">
      <c r="A267" s="129"/>
    </row>
    <row r="268" spans="1:1" ht="12" customHeight="1" x14ac:dyDescent="0.25">
      <c r="A268" s="129"/>
    </row>
    <row r="269" spans="1:1" ht="12" customHeight="1" x14ac:dyDescent="0.25">
      <c r="A269" s="129"/>
    </row>
    <row r="270" spans="1:1" ht="12" customHeight="1" x14ac:dyDescent="0.25">
      <c r="A270" s="129"/>
    </row>
    <row r="271" spans="1:1" ht="12" customHeight="1" x14ac:dyDescent="0.25">
      <c r="A271" s="129"/>
    </row>
    <row r="272" spans="1:1" ht="12" customHeight="1" x14ac:dyDescent="0.25">
      <c r="A272" s="129"/>
    </row>
    <row r="273" spans="1:1" ht="12" customHeight="1" x14ac:dyDescent="0.25">
      <c r="A273" s="129"/>
    </row>
    <row r="274" spans="1:1" ht="12" customHeight="1" x14ac:dyDescent="0.25">
      <c r="A274" s="129"/>
    </row>
    <row r="275" spans="1:1" ht="12" customHeight="1" x14ac:dyDescent="0.25">
      <c r="A275" s="129"/>
    </row>
    <row r="276" spans="1:1" ht="12" customHeight="1" x14ac:dyDescent="0.25">
      <c r="A276" s="129"/>
    </row>
    <row r="277" spans="1:1" ht="12" customHeight="1" x14ac:dyDescent="0.25">
      <c r="A277" s="129"/>
    </row>
    <row r="278" spans="1:1" ht="12" customHeight="1" x14ac:dyDescent="0.25">
      <c r="A278" s="129"/>
    </row>
    <row r="279" spans="1:1" ht="12" customHeight="1" x14ac:dyDescent="0.25">
      <c r="A279" s="129"/>
    </row>
    <row r="280" spans="1:1" ht="12" customHeight="1" x14ac:dyDescent="0.25">
      <c r="A280" s="129"/>
    </row>
    <row r="281" spans="1:1" ht="12" customHeight="1" x14ac:dyDescent="0.25">
      <c r="A281" s="129"/>
    </row>
    <row r="282" spans="1:1" ht="12" customHeight="1" x14ac:dyDescent="0.25">
      <c r="A282" s="129"/>
    </row>
    <row r="283" spans="1:1" ht="12" customHeight="1" x14ac:dyDescent="0.25">
      <c r="A283" s="129"/>
    </row>
    <row r="284" spans="1:1" ht="12" customHeight="1" x14ac:dyDescent="0.25">
      <c r="A284" s="129"/>
    </row>
    <row r="285" spans="1:1" ht="12" customHeight="1" x14ac:dyDescent="0.25">
      <c r="A285" s="129"/>
    </row>
    <row r="286" spans="1:1" ht="12" customHeight="1" x14ac:dyDescent="0.25">
      <c r="A286" s="129"/>
    </row>
    <row r="287" spans="1:1" ht="12" customHeight="1" x14ac:dyDescent="0.25">
      <c r="A287" s="129"/>
    </row>
    <row r="288" spans="1:1" ht="12" customHeight="1" x14ac:dyDescent="0.25">
      <c r="A288" s="129"/>
    </row>
    <row r="289" spans="1:1" ht="12" customHeight="1" x14ac:dyDescent="0.25">
      <c r="A289" s="129"/>
    </row>
    <row r="290" spans="1:1" ht="12" customHeight="1" x14ac:dyDescent="0.25">
      <c r="A290" s="129"/>
    </row>
    <row r="291" spans="1:1" ht="12" customHeight="1" x14ac:dyDescent="0.25">
      <c r="A291" s="129"/>
    </row>
    <row r="292" spans="1:1" ht="12" customHeight="1" x14ac:dyDescent="0.25">
      <c r="A292" s="129"/>
    </row>
    <row r="293" spans="1:1" ht="12" customHeight="1" x14ac:dyDescent="0.25">
      <c r="A293" s="129"/>
    </row>
    <row r="294" spans="1:1" ht="12" customHeight="1" x14ac:dyDescent="0.25">
      <c r="A294" s="129"/>
    </row>
    <row r="295" spans="1:1" ht="12" customHeight="1" x14ac:dyDescent="0.25">
      <c r="A295" s="129"/>
    </row>
    <row r="296" spans="1:1" ht="12" customHeight="1" x14ac:dyDescent="0.25">
      <c r="A296" s="129"/>
    </row>
    <row r="297" spans="1:1" ht="12" customHeight="1" x14ac:dyDescent="0.25">
      <c r="A297" s="129"/>
    </row>
    <row r="298" spans="1:1" ht="12" customHeight="1" x14ac:dyDescent="0.25">
      <c r="A298" s="129"/>
    </row>
    <row r="299" spans="1:1" ht="12" customHeight="1" x14ac:dyDescent="0.25">
      <c r="A299" s="129"/>
    </row>
    <row r="300" spans="1:1" ht="12" customHeight="1" x14ac:dyDescent="0.25">
      <c r="A300" s="129"/>
    </row>
    <row r="301" spans="1:1" ht="12" customHeight="1" x14ac:dyDescent="0.25">
      <c r="A301" s="129"/>
    </row>
    <row r="302" spans="1:1" ht="12" customHeight="1" x14ac:dyDescent="0.25">
      <c r="A302" s="129"/>
    </row>
    <row r="303" spans="1:1" ht="12" customHeight="1" x14ac:dyDescent="0.25">
      <c r="A303" s="129"/>
    </row>
    <row r="304" spans="1:1" ht="12" customHeight="1" x14ac:dyDescent="0.25">
      <c r="A304" s="129"/>
    </row>
    <row r="305" spans="1:1" ht="12" customHeight="1" x14ac:dyDescent="0.25">
      <c r="A305" s="129"/>
    </row>
    <row r="306" spans="1:1" ht="12" customHeight="1" x14ac:dyDescent="0.25">
      <c r="A306" s="129"/>
    </row>
    <row r="307" spans="1:1" ht="12" customHeight="1" x14ac:dyDescent="0.25">
      <c r="A307" s="129"/>
    </row>
    <row r="308" spans="1:1" ht="12" customHeight="1" x14ac:dyDescent="0.25">
      <c r="A308" s="129"/>
    </row>
    <row r="309" spans="1:1" ht="12" customHeight="1" x14ac:dyDescent="0.25">
      <c r="A309" s="129"/>
    </row>
    <row r="310" spans="1:1" ht="12" customHeight="1" x14ac:dyDescent="0.25">
      <c r="A310" s="129"/>
    </row>
    <row r="311" spans="1:1" ht="12" customHeight="1" x14ac:dyDescent="0.25">
      <c r="A311" s="129"/>
    </row>
    <row r="312" spans="1:1" ht="12" customHeight="1" x14ac:dyDescent="0.25">
      <c r="A312" s="129"/>
    </row>
    <row r="313" spans="1:1" ht="12" customHeight="1" x14ac:dyDescent="0.25">
      <c r="A313" s="129"/>
    </row>
    <row r="314" spans="1:1" ht="12" customHeight="1" x14ac:dyDescent="0.25">
      <c r="A314" s="129"/>
    </row>
    <row r="315" spans="1:1" ht="12" customHeight="1" x14ac:dyDescent="0.25">
      <c r="A315" s="129"/>
    </row>
    <row r="316" spans="1:1" ht="12" customHeight="1" x14ac:dyDescent="0.25">
      <c r="A316" s="129"/>
    </row>
    <row r="317" spans="1:1" ht="12" customHeight="1" x14ac:dyDescent="0.25">
      <c r="A317" s="129"/>
    </row>
    <row r="318" spans="1:1" ht="12" customHeight="1" x14ac:dyDescent="0.25">
      <c r="A318" s="129"/>
    </row>
    <row r="319" spans="1:1" ht="12" customHeight="1" x14ac:dyDescent="0.25">
      <c r="A319" s="129"/>
    </row>
    <row r="320" spans="1:1" ht="12" customHeight="1" x14ac:dyDescent="0.25">
      <c r="A320" s="129"/>
    </row>
    <row r="321" spans="1:1" ht="12" customHeight="1" x14ac:dyDescent="0.25">
      <c r="A321" s="129"/>
    </row>
    <row r="322" spans="1:1" ht="12" customHeight="1" x14ac:dyDescent="0.25">
      <c r="A322" s="129"/>
    </row>
    <row r="323" spans="1:1" ht="12" customHeight="1" x14ac:dyDescent="0.25">
      <c r="A323" s="129"/>
    </row>
    <row r="324" spans="1:1" ht="12" customHeight="1" x14ac:dyDescent="0.25">
      <c r="A324" s="129"/>
    </row>
    <row r="325" spans="1:1" ht="12" customHeight="1" x14ac:dyDescent="0.25">
      <c r="A325" s="129"/>
    </row>
    <row r="326" spans="1:1" ht="12" customHeight="1" x14ac:dyDescent="0.25">
      <c r="A326" s="129"/>
    </row>
    <row r="327" spans="1:1" ht="12" customHeight="1" x14ac:dyDescent="0.25">
      <c r="A327" s="129"/>
    </row>
    <row r="328" spans="1:1" ht="12" customHeight="1" x14ac:dyDescent="0.25">
      <c r="A328" s="129"/>
    </row>
    <row r="329" spans="1:1" ht="12" customHeight="1" x14ac:dyDescent="0.25">
      <c r="A329" s="129"/>
    </row>
    <row r="330" spans="1:1" ht="12" customHeight="1" x14ac:dyDescent="0.25">
      <c r="A330" s="129"/>
    </row>
    <row r="331" spans="1:1" ht="12" customHeight="1" x14ac:dyDescent="0.25">
      <c r="A331" s="129"/>
    </row>
    <row r="332" spans="1:1" ht="12" customHeight="1" x14ac:dyDescent="0.25">
      <c r="A332" s="129"/>
    </row>
    <row r="333" spans="1:1" ht="12" customHeight="1" x14ac:dyDescent="0.25">
      <c r="A333" s="129"/>
    </row>
    <row r="334" spans="1:1" ht="12" customHeight="1" x14ac:dyDescent="0.25">
      <c r="A334" s="129"/>
    </row>
    <row r="335" spans="1:1" ht="12" customHeight="1" x14ac:dyDescent="0.25">
      <c r="A335" s="129"/>
    </row>
    <row r="336" spans="1:1" ht="12" customHeight="1" x14ac:dyDescent="0.25">
      <c r="A336" s="129"/>
    </row>
    <row r="337" spans="1:1" ht="12" customHeight="1" x14ac:dyDescent="0.25">
      <c r="A337" s="129"/>
    </row>
    <row r="338" spans="1:1" ht="12" customHeight="1" x14ac:dyDescent="0.25">
      <c r="A338" s="129"/>
    </row>
    <row r="339" spans="1:1" ht="12" customHeight="1" x14ac:dyDescent="0.25">
      <c r="A339" s="129"/>
    </row>
    <row r="340" spans="1:1" ht="12" customHeight="1" x14ac:dyDescent="0.25">
      <c r="A340" s="129"/>
    </row>
    <row r="341" spans="1:1" ht="12" customHeight="1" x14ac:dyDescent="0.25">
      <c r="A341" s="129"/>
    </row>
    <row r="342" spans="1:1" ht="12" customHeight="1" x14ac:dyDescent="0.25">
      <c r="A342" s="129"/>
    </row>
    <row r="343" spans="1:1" ht="12" customHeight="1" x14ac:dyDescent="0.25">
      <c r="A343" s="129"/>
    </row>
    <row r="344" spans="1:1" ht="12" customHeight="1" x14ac:dyDescent="0.25">
      <c r="A344" s="129"/>
    </row>
    <row r="345" spans="1:1" ht="12" customHeight="1" x14ac:dyDescent="0.25">
      <c r="A345" s="129"/>
    </row>
    <row r="346" spans="1:1" ht="12" customHeight="1" x14ac:dyDescent="0.25">
      <c r="A346" s="129"/>
    </row>
    <row r="347" spans="1:1" ht="12" customHeight="1" x14ac:dyDescent="0.25">
      <c r="A347" s="129"/>
    </row>
    <row r="348" spans="1:1" ht="12" customHeight="1" x14ac:dyDescent="0.25">
      <c r="A348" s="129"/>
    </row>
    <row r="349" spans="1:1" ht="12" customHeight="1" x14ac:dyDescent="0.25">
      <c r="A349" s="129"/>
    </row>
    <row r="350" spans="1:1" ht="12" customHeight="1" x14ac:dyDescent="0.25">
      <c r="A350" s="129"/>
    </row>
    <row r="351" spans="1:1" ht="12" customHeight="1" x14ac:dyDescent="0.25">
      <c r="A351" s="129"/>
    </row>
    <row r="352" spans="1:1" ht="12" customHeight="1" x14ac:dyDescent="0.25">
      <c r="A352" s="129"/>
    </row>
    <row r="353" spans="1:1" ht="12" customHeight="1" x14ac:dyDescent="0.25">
      <c r="A353" s="129"/>
    </row>
    <row r="354" spans="1:1" ht="12" customHeight="1" x14ac:dyDescent="0.25">
      <c r="A354" s="129"/>
    </row>
    <row r="355" spans="1:1" ht="12" customHeight="1" x14ac:dyDescent="0.25">
      <c r="A355" s="129"/>
    </row>
    <row r="356" spans="1:1" ht="12" customHeight="1" x14ac:dyDescent="0.25">
      <c r="A356" s="129"/>
    </row>
    <row r="357" spans="1:1" ht="12" customHeight="1" x14ac:dyDescent="0.25">
      <c r="A357" s="129"/>
    </row>
    <row r="358" spans="1:1" ht="12" customHeight="1" x14ac:dyDescent="0.25">
      <c r="A358" s="129"/>
    </row>
    <row r="359" spans="1:1" ht="12" customHeight="1" x14ac:dyDescent="0.25">
      <c r="A359" s="129"/>
    </row>
    <row r="360" spans="1:1" ht="12" customHeight="1" x14ac:dyDescent="0.25">
      <c r="A360" s="129"/>
    </row>
    <row r="361" spans="1:1" ht="12" customHeight="1" x14ac:dyDescent="0.25">
      <c r="A361" s="129"/>
    </row>
    <row r="362" spans="1:1" ht="12" customHeight="1" x14ac:dyDescent="0.25">
      <c r="A362" s="129"/>
    </row>
    <row r="363" spans="1:1" ht="12" customHeight="1" x14ac:dyDescent="0.25">
      <c r="A363" s="129"/>
    </row>
    <row r="364" spans="1:1" ht="12" customHeight="1" x14ac:dyDescent="0.25">
      <c r="A364" s="129"/>
    </row>
    <row r="365" spans="1:1" ht="12" customHeight="1" x14ac:dyDescent="0.25">
      <c r="A365" s="129"/>
    </row>
    <row r="366" spans="1:1" ht="12" customHeight="1" x14ac:dyDescent="0.25">
      <c r="A366" s="129"/>
    </row>
    <row r="367" spans="1:1" ht="12" customHeight="1" x14ac:dyDescent="0.25">
      <c r="A367" s="129"/>
    </row>
    <row r="368" spans="1:1" ht="12" customHeight="1" x14ac:dyDescent="0.25">
      <c r="A368" s="129"/>
    </row>
    <row r="369" spans="1:1" ht="12" customHeight="1" x14ac:dyDescent="0.25">
      <c r="A369" s="129"/>
    </row>
    <row r="370" spans="1:1" ht="12" customHeight="1" x14ac:dyDescent="0.25">
      <c r="A370" s="129"/>
    </row>
    <row r="371" spans="1:1" ht="12" customHeight="1" x14ac:dyDescent="0.25">
      <c r="A371" s="129"/>
    </row>
    <row r="372" spans="1:1" ht="12" customHeight="1" x14ac:dyDescent="0.25">
      <c r="A372" s="129"/>
    </row>
    <row r="373" spans="1:1" ht="12" customHeight="1" x14ac:dyDescent="0.25">
      <c r="A373" s="129"/>
    </row>
    <row r="374" spans="1:1" ht="12" customHeight="1" x14ac:dyDescent="0.25">
      <c r="A374" s="129"/>
    </row>
    <row r="375" spans="1:1" ht="12" customHeight="1" x14ac:dyDescent="0.25">
      <c r="A375" s="129"/>
    </row>
    <row r="376" spans="1:1" ht="12" customHeight="1" x14ac:dyDescent="0.25">
      <c r="A376" s="129"/>
    </row>
    <row r="377" spans="1:1" ht="12" customHeight="1" x14ac:dyDescent="0.25">
      <c r="A377" s="129"/>
    </row>
    <row r="378" spans="1:1" ht="12" customHeight="1" x14ac:dyDescent="0.25">
      <c r="A378" s="129"/>
    </row>
    <row r="379" spans="1:1" ht="12" customHeight="1" x14ac:dyDescent="0.25">
      <c r="A379" s="129"/>
    </row>
    <row r="380" spans="1:1" ht="12" customHeight="1" x14ac:dyDescent="0.25">
      <c r="A380" s="129"/>
    </row>
    <row r="381" spans="1:1" ht="12" customHeight="1" x14ac:dyDescent="0.25">
      <c r="A381" s="129"/>
    </row>
    <row r="382" spans="1:1" ht="12" customHeight="1" x14ac:dyDescent="0.25">
      <c r="A382" s="129"/>
    </row>
    <row r="383" spans="1:1" ht="12" customHeight="1" x14ac:dyDescent="0.25">
      <c r="A383" s="129"/>
    </row>
    <row r="384" spans="1:1" ht="12" customHeight="1" x14ac:dyDescent="0.25">
      <c r="A384" s="129"/>
    </row>
    <row r="385" spans="1:1" ht="12" customHeight="1" x14ac:dyDescent="0.25">
      <c r="A385" s="129"/>
    </row>
    <row r="386" spans="1:1" ht="12" customHeight="1" x14ac:dyDescent="0.25">
      <c r="A386" s="129"/>
    </row>
    <row r="387" spans="1:1" ht="12" customHeight="1" x14ac:dyDescent="0.25">
      <c r="A387" s="129"/>
    </row>
    <row r="388" spans="1:1" ht="12" customHeight="1" x14ac:dyDescent="0.25">
      <c r="A388" s="129"/>
    </row>
    <row r="389" spans="1:1" ht="12" customHeight="1" x14ac:dyDescent="0.25">
      <c r="A389" s="129"/>
    </row>
    <row r="390" spans="1:1" ht="12" customHeight="1" x14ac:dyDescent="0.25">
      <c r="A390" s="129"/>
    </row>
    <row r="391" spans="1:1" ht="12" customHeight="1" x14ac:dyDescent="0.25">
      <c r="A391" s="129"/>
    </row>
    <row r="392" spans="1:1" ht="12" customHeight="1" x14ac:dyDescent="0.25">
      <c r="A392" s="129"/>
    </row>
    <row r="393" spans="1:1" ht="12" customHeight="1" x14ac:dyDescent="0.25">
      <c r="A393" s="129"/>
    </row>
    <row r="394" spans="1:1" ht="12" customHeight="1" x14ac:dyDescent="0.25">
      <c r="A394" s="129"/>
    </row>
    <row r="395" spans="1:1" ht="12" customHeight="1" x14ac:dyDescent="0.25">
      <c r="A395" s="129"/>
    </row>
    <row r="396" spans="1:1" ht="12" customHeight="1" x14ac:dyDescent="0.25">
      <c r="A396" s="129"/>
    </row>
    <row r="397" spans="1:1" ht="12" customHeight="1" x14ac:dyDescent="0.25">
      <c r="A397" s="129"/>
    </row>
    <row r="398" spans="1:1" ht="12" customHeight="1" x14ac:dyDescent="0.25">
      <c r="A398" s="129"/>
    </row>
    <row r="399" spans="1:1" ht="12" customHeight="1" x14ac:dyDescent="0.25">
      <c r="A399" s="129"/>
    </row>
    <row r="400" spans="1:1" ht="12" customHeight="1" x14ac:dyDescent="0.25">
      <c r="A400" s="129"/>
    </row>
    <row r="401" spans="1:1" ht="12" customHeight="1" x14ac:dyDescent="0.25">
      <c r="A401" s="129"/>
    </row>
    <row r="402" spans="1:1" ht="12" customHeight="1" x14ac:dyDescent="0.25">
      <c r="A402" s="129"/>
    </row>
    <row r="403" spans="1:1" ht="12" customHeight="1" x14ac:dyDescent="0.25">
      <c r="A403" s="129"/>
    </row>
    <row r="404" spans="1:1" ht="12" customHeight="1" x14ac:dyDescent="0.25">
      <c r="A404" s="129"/>
    </row>
    <row r="405" spans="1:1" ht="12" customHeight="1" x14ac:dyDescent="0.25">
      <c r="A405" s="129"/>
    </row>
    <row r="406" spans="1:1" ht="12" customHeight="1" x14ac:dyDescent="0.25">
      <c r="A406" s="129"/>
    </row>
    <row r="407" spans="1:1" ht="12" customHeight="1" x14ac:dyDescent="0.25">
      <c r="A407" s="129"/>
    </row>
    <row r="408" spans="1:1" ht="12" customHeight="1" x14ac:dyDescent="0.25">
      <c r="A408" s="129"/>
    </row>
    <row r="409" spans="1:1" ht="12" customHeight="1" x14ac:dyDescent="0.25">
      <c r="A409" s="129"/>
    </row>
    <row r="410" spans="1:1" ht="12" customHeight="1" x14ac:dyDescent="0.25">
      <c r="A410" s="129"/>
    </row>
    <row r="411" spans="1:1" ht="12" customHeight="1" x14ac:dyDescent="0.25">
      <c r="A411" s="129"/>
    </row>
    <row r="412" spans="1:1" ht="12" customHeight="1" x14ac:dyDescent="0.25">
      <c r="A412" s="129"/>
    </row>
    <row r="413" spans="1:1" ht="12" customHeight="1" x14ac:dyDescent="0.25">
      <c r="A413" s="129"/>
    </row>
    <row r="414" spans="1:1" ht="12" customHeight="1" x14ac:dyDescent="0.25">
      <c r="A414" s="129"/>
    </row>
    <row r="415" spans="1:1" ht="12" customHeight="1" x14ac:dyDescent="0.25">
      <c r="A415" s="129"/>
    </row>
    <row r="416" spans="1:1" ht="12" customHeight="1" x14ac:dyDescent="0.25">
      <c r="A416" s="129"/>
    </row>
    <row r="417" spans="1:1" ht="12" customHeight="1" x14ac:dyDescent="0.25">
      <c r="A417" s="129"/>
    </row>
    <row r="418" spans="1:1" ht="12" customHeight="1" x14ac:dyDescent="0.25">
      <c r="A418" s="129"/>
    </row>
    <row r="419" spans="1:1" ht="12" customHeight="1" x14ac:dyDescent="0.25">
      <c r="A419" s="129"/>
    </row>
    <row r="420" spans="1:1" ht="12" customHeight="1" x14ac:dyDescent="0.25">
      <c r="A420" s="129"/>
    </row>
    <row r="421" spans="1:1" ht="12" customHeight="1" x14ac:dyDescent="0.25">
      <c r="A421" s="129"/>
    </row>
    <row r="422" spans="1:1" ht="12" customHeight="1" x14ac:dyDescent="0.25">
      <c r="A422" s="129"/>
    </row>
    <row r="423" spans="1:1" ht="12" customHeight="1" x14ac:dyDescent="0.25">
      <c r="A423" s="129"/>
    </row>
    <row r="424" spans="1:1" ht="12" customHeight="1" x14ac:dyDescent="0.25">
      <c r="A424" s="129"/>
    </row>
    <row r="425" spans="1:1" ht="12" customHeight="1" x14ac:dyDescent="0.25">
      <c r="A425" s="129"/>
    </row>
    <row r="426" spans="1:1" ht="12" customHeight="1" x14ac:dyDescent="0.25">
      <c r="A426" s="129"/>
    </row>
    <row r="427" spans="1:1" ht="12" customHeight="1" x14ac:dyDescent="0.25">
      <c r="A427" s="129"/>
    </row>
    <row r="428" spans="1:1" ht="12" customHeight="1" x14ac:dyDescent="0.25">
      <c r="A428" s="129"/>
    </row>
    <row r="429" spans="1:1" ht="12" customHeight="1" x14ac:dyDescent="0.25">
      <c r="A429" s="129"/>
    </row>
    <row r="430" spans="1:1" ht="12" customHeight="1" x14ac:dyDescent="0.25">
      <c r="A430" s="129"/>
    </row>
    <row r="431" spans="1:1" ht="12" customHeight="1" x14ac:dyDescent="0.25">
      <c r="A431" s="129"/>
    </row>
    <row r="432" spans="1:1" ht="12" customHeight="1" x14ac:dyDescent="0.25">
      <c r="A432" s="129"/>
    </row>
  </sheetData>
  <sheetProtection password="E8E7" sheet="1" objects="1" scenarios="1" selectLockedCells="1" autoFilter="0"/>
  <hyperlinks>
    <hyperlink ref="A134" r:id="rId1"/>
    <hyperlink ref="A152" r:id="rId2"/>
  </hyperlinks>
  <pageMargins left="0.59055118110236227" right="0.39370078740157483" top="0.39370078740157483" bottom="0.19685039370078741" header="0.19685039370078741" footer="0.19685039370078741"/>
  <pageSetup paperSize="9" fitToHeight="0" orientation="portrait" r:id="rId3"/>
  <headerFooter alignWithMargins="0">
    <oddFooter>&amp;C&amp;8&amp;A</oddFooter>
  </headerFooter>
  <rowBreaks count="2" manualBreakCount="2">
    <brk id="68" max="16383" man="1"/>
    <brk id="126" max="16383" man="1"/>
  </rowBreaks>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C70"/>
  <sheetViews>
    <sheetView showGridLines="0" zoomScaleNormal="125" workbookViewId="0"/>
  </sheetViews>
  <sheetFormatPr baseColWidth="10" defaultColWidth="12.59765625" defaultRowHeight="11.25" customHeight="1" x14ac:dyDescent="0.25"/>
  <cols>
    <col min="1" max="1" width="3.69921875" style="141" customWidth="1"/>
    <col min="2" max="2" width="3.69921875" style="137" customWidth="1"/>
    <col min="3" max="3" width="95.69921875" style="138" customWidth="1"/>
    <col min="4" max="16384" width="12.59765625" style="139"/>
  </cols>
  <sheetData>
    <row r="1" spans="1:3" ht="12" customHeight="1" x14ac:dyDescent="0.25">
      <c r="A1" s="136" t="s">
        <v>159</v>
      </c>
    </row>
    <row r="2" spans="1:3" ht="12" customHeight="1" x14ac:dyDescent="0.25">
      <c r="A2" s="140" t="s">
        <v>80</v>
      </c>
    </row>
    <row r="3" spans="1:3" ht="4" customHeight="1" x14ac:dyDescent="0.25"/>
    <row r="4" spans="1:3" ht="12" customHeight="1" x14ac:dyDescent="0.25">
      <c r="A4" s="140" t="s">
        <v>81</v>
      </c>
      <c r="B4" s="142"/>
    </row>
    <row r="5" spans="1:3" ht="12" customHeight="1" x14ac:dyDescent="0.25">
      <c r="A5" s="140" t="s">
        <v>82</v>
      </c>
      <c r="B5" s="142"/>
    </row>
    <row r="6" spans="1:3" ht="12" customHeight="1" x14ac:dyDescent="0.25">
      <c r="A6" s="141" t="s">
        <v>83</v>
      </c>
      <c r="B6" s="137" t="s">
        <v>84</v>
      </c>
      <c r="C6" s="143"/>
    </row>
    <row r="7" spans="1:3" ht="12" customHeight="1" x14ac:dyDescent="0.25">
      <c r="B7" s="137" t="s">
        <v>85</v>
      </c>
      <c r="C7" s="143" t="s">
        <v>115</v>
      </c>
    </row>
    <row r="8" spans="1:3" ht="12" customHeight="1" x14ac:dyDescent="0.25">
      <c r="C8" s="143" t="s">
        <v>116</v>
      </c>
    </row>
    <row r="9" spans="1:3" ht="12" customHeight="1" x14ac:dyDescent="0.25">
      <c r="C9" s="143" t="s">
        <v>117</v>
      </c>
    </row>
    <row r="10" spans="1:3" ht="12" customHeight="1" x14ac:dyDescent="0.25">
      <c r="B10" s="137" t="s">
        <v>86</v>
      </c>
      <c r="C10" s="143" t="s">
        <v>119</v>
      </c>
    </row>
    <row r="11" spans="1:3" ht="12" customHeight="1" x14ac:dyDescent="0.25">
      <c r="C11" s="143" t="s">
        <v>118</v>
      </c>
    </row>
    <row r="12" spans="1:3" ht="12" customHeight="1" x14ac:dyDescent="0.25">
      <c r="B12" s="137" t="s">
        <v>87</v>
      </c>
      <c r="C12" s="143" t="s">
        <v>120</v>
      </c>
    </row>
    <row r="13" spans="1:3" ht="12" customHeight="1" x14ac:dyDescent="0.25">
      <c r="C13" s="143" t="s">
        <v>121</v>
      </c>
    </row>
    <row r="14" spans="1:3" ht="12" customHeight="1" x14ac:dyDescent="0.25">
      <c r="B14" s="137" t="s">
        <v>88</v>
      </c>
      <c r="C14" s="143" t="s">
        <v>134</v>
      </c>
    </row>
    <row r="15" spans="1:3" ht="12" customHeight="1" x14ac:dyDescent="0.25">
      <c r="C15" s="143" t="s">
        <v>133</v>
      </c>
    </row>
    <row r="16" spans="1:3" ht="12" customHeight="1" x14ac:dyDescent="0.25">
      <c r="A16" s="141" t="s">
        <v>89</v>
      </c>
      <c r="B16" s="137" t="s">
        <v>122</v>
      </c>
      <c r="C16" s="143"/>
    </row>
    <row r="17" spans="1:3" ht="12" customHeight="1" x14ac:dyDescent="0.25">
      <c r="B17" s="137" t="s">
        <v>123</v>
      </c>
      <c r="C17" s="143"/>
    </row>
    <row r="18" spans="1:3" ht="12" customHeight="1" x14ac:dyDescent="0.25">
      <c r="B18" s="137" t="s">
        <v>85</v>
      </c>
      <c r="C18" s="143" t="s">
        <v>90</v>
      </c>
    </row>
    <row r="19" spans="1:3" ht="12" customHeight="1" x14ac:dyDescent="0.25">
      <c r="C19" s="143" t="s">
        <v>91</v>
      </c>
    </row>
    <row r="20" spans="1:3" ht="12" customHeight="1" x14ac:dyDescent="0.25">
      <c r="B20" s="137" t="s">
        <v>86</v>
      </c>
      <c r="C20" s="143" t="s">
        <v>92</v>
      </c>
    </row>
    <row r="21" spans="1:3" ht="12" customHeight="1" x14ac:dyDescent="0.25">
      <c r="B21" s="137" t="s">
        <v>87</v>
      </c>
      <c r="C21" s="143" t="s">
        <v>158</v>
      </c>
    </row>
    <row r="22" spans="1:3" ht="12" customHeight="1" x14ac:dyDescent="0.25">
      <c r="A22" s="141" t="s">
        <v>93</v>
      </c>
      <c r="B22" s="137" t="s">
        <v>94</v>
      </c>
      <c r="C22" s="143"/>
    </row>
    <row r="23" spans="1:3" ht="12" customHeight="1" x14ac:dyDescent="0.25">
      <c r="A23" s="141" t="s">
        <v>95</v>
      </c>
      <c r="B23" s="137" t="s">
        <v>96</v>
      </c>
      <c r="C23" s="143"/>
    </row>
    <row r="24" spans="1:3" ht="12" customHeight="1" x14ac:dyDescent="0.25">
      <c r="A24" s="141" t="s">
        <v>97</v>
      </c>
      <c r="B24" s="137" t="s">
        <v>124</v>
      </c>
      <c r="C24" s="143"/>
    </row>
    <row r="25" spans="1:3" ht="12" customHeight="1" x14ac:dyDescent="0.25">
      <c r="A25" s="141" t="s">
        <v>98</v>
      </c>
      <c r="B25" s="137" t="s">
        <v>125</v>
      </c>
      <c r="C25" s="143"/>
    </row>
    <row r="26" spans="1:3" ht="12" customHeight="1" x14ac:dyDescent="0.25">
      <c r="B26" s="137" t="s">
        <v>126</v>
      </c>
      <c r="C26" s="143"/>
    </row>
    <row r="27" spans="1:3" ht="12" customHeight="1" x14ac:dyDescent="0.25">
      <c r="B27" s="137" t="s">
        <v>127</v>
      </c>
      <c r="C27" s="143"/>
    </row>
    <row r="28" spans="1:3" ht="12" customHeight="1" x14ac:dyDescent="0.25">
      <c r="A28" s="141" t="s">
        <v>99</v>
      </c>
      <c r="B28" s="137" t="s">
        <v>128</v>
      </c>
      <c r="C28" s="143"/>
    </row>
    <row r="29" spans="1:3" ht="12" customHeight="1" x14ac:dyDescent="0.25">
      <c r="B29" s="137" t="s">
        <v>130</v>
      </c>
      <c r="C29" s="143"/>
    </row>
    <row r="30" spans="1:3" ht="12" customHeight="1" x14ac:dyDescent="0.25">
      <c r="B30" s="137" t="s">
        <v>129</v>
      </c>
      <c r="C30" s="143"/>
    </row>
    <row r="31" spans="1:3" ht="12" customHeight="1" x14ac:dyDescent="0.25">
      <c r="A31" s="141" t="s">
        <v>100</v>
      </c>
      <c r="B31" s="137" t="s">
        <v>101</v>
      </c>
      <c r="C31" s="143"/>
    </row>
    <row r="32" spans="1:3" ht="12" customHeight="1" x14ac:dyDescent="0.25">
      <c r="B32" s="137" t="s">
        <v>85</v>
      </c>
      <c r="C32" s="143" t="s">
        <v>131</v>
      </c>
    </row>
    <row r="33" spans="1:3" ht="12" customHeight="1" x14ac:dyDescent="0.25">
      <c r="B33" s="137" t="s">
        <v>102</v>
      </c>
      <c r="C33" s="143" t="s">
        <v>103</v>
      </c>
    </row>
    <row r="34" spans="1:3" ht="12" customHeight="1" x14ac:dyDescent="0.25">
      <c r="B34" s="137" t="s">
        <v>104</v>
      </c>
      <c r="C34" s="143" t="s">
        <v>105</v>
      </c>
    </row>
    <row r="35" spans="1:3" ht="12" customHeight="1" x14ac:dyDescent="0.25">
      <c r="B35" s="137" t="s">
        <v>86</v>
      </c>
      <c r="C35" s="143" t="s">
        <v>106</v>
      </c>
    </row>
    <row r="36" spans="1:3" ht="12" customHeight="1" x14ac:dyDescent="0.25">
      <c r="C36" s="143" t="s">
        <v>107</v>
      </c>
    </row>
    <row r="37" spans="1:3" ht="12" customHeight="1" x14ac:dyDescent="0.25">
      <c r="B37" s="139"/>
      <c r="C37" s="143" t="s">
        <v>108</v>
      </c>
    </row>
    <row r="38" spans="1:3" ht="12" customHeight="1" x14ac:dyDescent="0.25">
      <c r="A38" s="141" t="s">
        <v>109</v>
      </c>
      <c r="B38" s="137" t="s">
        <v>110</v>
      </c>
      <c r="C38" s="143"/>
    </row>
    <row r="39" spans="1:3" ht="12" customHeight="1" x14ac:dyDescent="0.25">
      <c r="B39" s="137" t="s">
        <v>85</v>
      </c>
      <c r="C39" s="143" t="s">
        <v>132</v>
      </c>
    </row>
    <row r="40" spans="1:3" ht="12" customHeight="1" x14ac:dyDescent="0.25">
      <c r="B40" s="137" t="s">
        <v>86</v>
      </c>
      <c r="C40" s="143" t="s">
        <v>135</v>
      </c>
    </row>
    <row r="41" spans="1:3" ht="12" customHeight="1" x14ac:dyDescent="0.25">
      <c r="C41" s="143" t="s">
        <v>136</v>
      </c>
    </row>
    <row r="42" spans="1:3" ht="4" customHeight="1" x14ac:dyDescent="0.25"/>
    <row r="43" spans="1:3" ht="12" customHeight="1" x14ac:dyDescent="0.25">
      <c r="A43" s="140" t="s">
        <v>111</v>
      </c>
      <c r="B43" s="142"/>
    </row>
    <row r="44" spans="1:3" ht="12" customHeight="1" x14ac:dyDescent="0.25">
      <c r="A44" s="141" t="s">
        <v>83</v>
      </c>
      <c r="B44" s="137" t="s">
        <v>137</v>
      </c>
      <c r="C44" s="143"/>
    </row>
    <row r="45" spans="1:3" ht="12" customHeight="1" x14ac:dyDescent="0.25">
      <c r="B45" s="137" t="s">
        <v>141</v>
      </c>
      <c r="C45" s="143"/>
    </row>
    <row r="46" spans="1:3" ht="12" customHeight="1" x14ac:dyDescent="0.25">
      <c r="B46" s="137" t="s">
        <v>142</v>
      </c>
      <c r="C46" s="143"/>
    </row>
    <row r="47" spans="1:3" ht="12" customHeight="1" x14ac:dyDescent="0.25">
      <c r="A47" s="141" t="s">
        <v>89</v>
      </c>
      <c r="B47" s="137" t="s">
        <v>138</v>
      </c>
      <c r="C47" s="143"/>
    </row>
    <row r="48" spans="1:3" ht="12" customHeight="1" x14ac:dyDescent="0.25">
      <c r="B48" s="137" t="s">
        <v>139</v>
      </c>
      <c r="C48" s="143"/>
    </row>
    <row r="49" spans="1:3" ht="12" customHeight="1" x14ac:dyDescent="0.25">
      <c r="B49" s="137" t="s">
        <v>140</v>
      </c>
      <c r="C49" s="143"/>
    </row>
    <row r="50" spans="1:3" ht="4" customHeight="1" x14ac:dyDescent="0.25"/>
    <row r="51" spans="1:3" ht="12" customHeight="1" x14ac:dyDescent="0.25">
      <c r="A51" s="140" t="s">
        <v>112</v>
      </c>
      <c r="B51" s="142"/>
    </row>
    <row r="52" spans="1:3" ht="12" customHeight="1" x14ac:dyDescent="0.25">
      <c r="A52" s="141" t="s">
        <v>83</v>
      </c>
      <c r="B52" s="137" t="s">
        <v>143</v>
      </c>
      <c r="C52" s="143"/>
    </row>
    <row r="53" spans="1:3" ht="12" customHeight="1" x14ac:dyDescent="0.25">
      <c r="B53" s="137" t="s">
        <v>144</v>
      </c>
      <c r="C53" s="143"/>
    </row>
    <row r="54" spans="1:3" ht="12" customHeight="1" x14ac:dyDescent="0.25">
      <c r="B54" s="137" t="s">
        <v>145</v>
      </c>
      <c r="C54" s="143"/>
    </row>
    <row r="55" spans="1:3" ht="12" customHeight="1" x14ac:dyDescent="0.25">
      <c r="B55" s="137" t="s">
        <v>146</v>
      </c>
      <c r="C55" s="143"/>
    </row>
    <row r="56" spans="1:3" ht="12" customHeight="1" x14ac:dyDescent="0.25">
      <c r="A56" s="141" t="s">
        <v>89</v>
      </c>
      <c r="B56" s="137" t="s">
        <v>147</v>
      </c>
      <c r="C56" s="143"/>
    </row>
    <row r="57" spans="1:3" ht="12" customHeight="1" x14ac:dyDescent="0.25">
      <c r="B57" s="137" t="s">
        <v>148</v>
      </c>
      <c r="C57" s="143"/>
    </row>
    <row r="58" spans="1:3" ht="12" customHeight="1" x14ac:dyDescent="0.25">
      <c r="B58" s="137" t="s">
        <v>151</v>
      </c>
      <c r="C58" s="143"/>
    </row>
    <row r="59" spans="1:3" ht="12" customHeight="1" x14ac:dyDescent="0.25">
      <c r="B59" s="137" t="s">
        <v>152</v>
      </c>
      <c r="C59" s="143"/>
    </row>
    <row r="60" spans="1:3" ht="12" customHeight="1" x14ac:dyDescent="0.25">
      <c r="B60" s="137" t="s">
        <v>149</v>
      </c>
      <c r="C60" s="143"/>
    </row>
    <row r="61" spans="1:3" ht="12" customHeight="1" x14ac:dyDescent="0.25">
      <c r="B61" s="137" t="s">
        <v>150</v>
      </c>
      <c r="C61" s="143"/>
    </row>
    <row r="62" spans="1:3" ht="4" customHeight="1" x14ac:dyDescent="0.25"/>
    <row r="63" spans="1:3" ht="12" customHeight="1" x14ac:dyDescent="0.25">
      <c r="A63" s="140" t="s">
        <v>113</v>
      </c>
      <c r="B63" s="142"/>
    </row>
    <row r="64" spans="1:3" ht="12" customHeight="1" x14ac:dyDescent="0.25">
      <c r="A64" s="141" t="s">
        <v>83</v>
      </c>
      <c r="B64" s="137" t="s">
        <v>138</v>
      </c>
      <c r="C64" s="143"/>
    </row>
    <row r="65" spans="1:3" ht="12" customHeight="1" x14ac:dyDescent="0.25">
      <c r="B65" s="137" t="s">
        <v>153</v>
      </c>
      <c r="C65" s="143"/>
    </row>
    <row r="66" spans="1:3" ht="12" customHeight="1" x14ac:dyDescent="0.25">
      <c r="B66" s="137" t="s">
        <v>154</v>
      </c>
      <c r="C66" s="143"/>
    </row>
    <row r="67" spans="1:3" ht="12" customHeight="1" x14ac:dyDescent="0.25">
      <c r="A67" s="141" t="s">
        <v>89</v>
      </c>
      <c r="B67" s="137" t="s">
        <v>155</v>
      </c>
      <c r="C67" s="143"/>
    </row>
    <row r="68" spans="1:3" ht="12" customHeight="1" x14ac:dyDescent="0.25">
      <c r="B68" s="137" t="s">
        <v>156</v>
      </c>
      <c r="C68" s="143"/>
    </row>
    <row r="69" spans="1:3" ht="12" customHeight="1" x14ac:dyDescent="0.25">
      <c r="B69" s="137" t="s">
        <v>157</v>
      </c>
      <c r="C69" s="143"/>
    </row>
    <row r="70" spans="1:3" ht="12" customHeight="1" x14ac:dyDescent="0.25">
      <c r="A70" s="141" t="s">
        <v>93</v>
      </c>
      <c r="B70" s="137" t="s">
        <v>114</v>
      </c>
      <c r="C70" s="143"/>
    </row>
  </sheetData>
  <sheetProtection password="E8E7" sheet="1" objects="1" scenarios="1" selectLockedCells="1" autoFilter="0"/>
  <pageMargins left="0.59055118110236227" right="0.39370078740157483" top="0.19685039370078741" bottom="0.19685039370078741" header="0.19685039370078741" footer="0.19685039370078741"/>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C00000"/>
  </sheetPr>
  <dimension ref="A1:F71"/>
  <sheetViews>
    <sheetView showGridLines="0" topLeftCell="G1" workbookViewId="0">
      <selection activeCell="G1" sqref="G1"/>
    </sheetView>
  </sheetViews>
  <sheetFormatPr baseColWidth="10" defaultColWidth="11.09765625" defaultRowHeight="11.5" x14ac:dyDescent="0.25"/>
  <cols>
    <col min="1" max="1" width="40.69921875" style="358" hidden="1" customWidth="1"/>
    <col min="2" max="3" width="5.69921875" style="358" hidden="1" customWidth="1"/>
    <col min="4" max="4" width="30.69921875" style="358" hidden="1" customWidth="1"/>
    <col min="5" max="5" width="10.69921875" style="358" hidden="1" customWidth="1"/>
    <col min="6" max="6" width="106.296875" style="360" hidden="1" customWidth="1"/>
    <col min="7" max="16384" width="11.09765625" style="358"/>
  </cols>
  <sheetData>
    <row r="1" spans="1:6" ht="15" customHeight="1" x14ac:dyDescent="0.25">
      <c r="A1" s="356" t="s">
        <v>32</v>
      </c>
      <c r="B1" s="356">
        <v>0</v>
      </c>
      <c r="D1" s="357" t="s">
        <v>467</v>
      </c>
      <c r="E1" s="357" t="s">
        <v>466</v>
      </c>
      <c r="F1" s="357" t="s">
        <v>428</v>
      </c>
    </row>
    <row r="2" spans="1:6" ht="15" customHeight="1" x14ac:dyDescent="0.25">
      <c r="A2" s="356" t="s">
        <v>33</v>
      </c>
      <c r="B2" s="356">
        <v>1</v>
      </c>
      <c r="D2" s="362" t="s">
        <v>182</v>
      </c>
      <c r="E2" s="356">
        <v>210000</v>
      </c>
      <c r="F2" s="356" t="s">
        <v>429</v>
      </c>
    </row>
    <row r="3" spans="1:6" ht="15" customHeight="1" x14ac:dyDescent="0.25">
      <c r="A3" s="356" t="s">
        <v>34</v>
      </c>
      <c r="B3" s="356">
        <v>2</v>
      </c>
      <c r="D3" s="362" t="s">
        <v>182</v>
      </c>
      <c r="E3" s="356">
        <v>220001</v>
      </c>
      <c r="F3" s="356" t="s">
        <v>430</v>
      </c>
    </row>
    <row r="4" spans="1:6" ht="15" customHeight="1" x14ac:dyDescent="0.25">
      <c r="D4" s="362" t="s">
        <v>182</v>
      </c>
      <c r="E4" s="356">
        <v>710010</v>
      </c>
      <c r="F4" s="356" t="s">
        <v>409</v>
      </c>
    </row>
    <row r="5" spans="1:6" ht="15" customHeight="1" x14ac:dyDescent="0.25">
      <c r="A5" s="356" t="s">
        <v>180</v>
      </c>
      <c r="D5" s="362" t="s">
        <v>182</v>
      </c>
      <c r="E5" s="356">
        <v>710021</v>
      </c>
      <c r="F5" s="356" t="s">
        <v>431</v>
      </c>
    </row>
    <row r="6" spans="1:6" ht="15" customHeight="1" x14ac:dyDescent="0.25">
      <c r="A6" s="356" t="s">
        <v>182</v>
      </c>
      <c r="D6" s="362" t="s">
        <v>182</v>
      </c>
      <c r="E6" s="356">
        <v>710121</v>
      </c>
      <c r="F6" s="356" t="s">
        <v>410</v>
      </c>
    </row>
    <row r="7" spans="1:6" ht="15" customHeight="1" x14ac:dyDescent="0.25">
      <c r="A7" s="356" t="s">
        <v>181</v>
      </c>
      <c r="D7" s="362" t="s">
        <v>182</v>
      </c>
      <c r="E7" s="356">
        <v>717111</v>
      </c>
      <c r="F7" s="356" t="s">
        <v>411</v>
      </c>
    </row>
    <row r="8" spans="1:6" ht="15" customHeight="1" x14ac:dyDescent="0.25">
      <c r="A8" s="356" t="s">
        <v>183</v>
      </c>
      <c r="D8" s="362" t="s">
        <v>182</v>
      </c>
      <c r="E8" s="356">
        <v>717150</v>
      </c>
      <c r="F8" s="356" t="s">
        <v>412</v>
      </c>
    </row>
    <row r="9" spans="1:6" ht="15" customHeight="1" x14ac:dyDescent="0.25">
      <c r="A9" s="356" t="s">
        <v>184</v>
      </c>
      <c r="D9" s="362" t="s">
        <v>182</v>
      </c>
      <c r="E9" s="356">
        <v>710030</v>
      </c>
      <c r="F9" s="356" t="s">
        <v>413</v>
      </c>
    </row>
    <row r="10" spans="1:6" ht="15" customHeight="1" x14ac:dyDescent="0.25">
      <c r="D10" s="362" t="s">
        <v>182</v>
      </c>
      <c r="E10" s="356">
        <v>710040</v>
      </c>
      <c r="F10" s="356" t="s">
        <v>414</v>
      </c>
    </row>
    <row r="11" spans="1:6" ht="15" customHeight="1" x14ac:dyDescent="0.25">
      <c r="A11" s="356" t="s">
        <v>197</v>
      </c>
      <c r="D11" s="362" t="s">
        <v>182</v>
      </c>
      <c r="E11" s="356">
        <v>710050</v>
      </c>
      <c r="F11" s="356" t="s">
        <v>415</v>
      </c>
    </row>
    <row r="12" spans="1:6" ht="15" customHeight="1" x14ac:dyDescent="0.25">
      <c r="A12" s="356" t="s">
        <v>213</v>
      </c>
      <c r="D12" s="362" t="s">
        <v>182</v>
      </c>
      <c r="E12" s="356">
        <v>710080</v>
      </c>
      <c r="F12" s="356" t="s">
        <v>416</v>
      </c>
    </row>
    <row r="13" spans="1:6" ht="15" customHeight="1" x14ac:dyDescent="0.25">
      <c r="A13" s="356" t="s">
        <v>392</v>
      </c>
      <c r="D13" s="362" t="s">
        <v>182</v>
      </c>
      <c r="E13" s="356">
        <v>710100</v>
      </c>
      <c r="F13" s="356" t="s">
        <v>417</v>
      </c>
    </row>
    <row r="14" spans="1:6" x14ac:dyDescent="0.25">
      <c r="D14" s="362" t="s">
        <v>182</v>
      </c>
      <c r="E14" s="356">
        <v>710110</v>
      </c>
      <c r="F14" s="356" t="s">
        <v>418</v>
      </c>
    </row>
    <row r="15" spans="1:6" ht="15" customHeight="1" x14ac:dyDescent="0.25">
      <c r="D15" s="362" t="s">
        <v>182</v>
      </c>
      <c r="E15" s="356">
        <v>710120</v>
      </c>
      <c r="F15" s="356" t="s">
        <v>432</v>
      </c>
    </row>
    <row r="16" spans="1:6" ht="15" customHeight="1" x14ac:dyDescent="0.25">
      <c r="D16" s="362" t="s">
        <v>182</v>
      </c>
      <c r="E16" s="356">
        <v>710180</v>
      </c>
      <c r="F16" s="356" t="s">
        <v>419</v>
      </c>
    </row>
    <row r="17" spans="4:6" ht="15" customHeight="1" x14ac:dyDescent="0.25">
      <c r="D17" s="362" t="s">
        <v>182</v>
      </c>
      <c r="E17" s="356">
        <v>710210</v>
      </c>
      <c r="F17" s="356" t="s">
        <v>420</v>
      </c>
    </row>
    <row r="18" spans="4:6" ht="15" customHeight="1" x14ac:dyDescent="0.25">
      <c r="D18" s="362" t="s">
        <v>182</v>
      </c>
      <c r="E18" s="356">
        <v>710230</v>
      </c>
      <c r="F18" s="356" t="s">
        <v>421</v>
      </c>
    </row>
    <row r="19" spans="4:6" ht="15" customHeight="1" x14ac:dyDescent="0.25">
      <c r="D19" s="362" t="s">
        <v>182</v>
      </c>
      <c r="E19" s="356">
        <v>710240</v>
      </c>
      <c r="F19" s="356" t="s">
        <v>422</v>
      </c>
    </row>
    <row r="20" spans="4:6" ht="15" customHeight="1" x14ac:dyDescent="0.25">
      <c r="D20" s="362" t="s">
        <v>182</v>
      </c>
      <c r="E20" s="356">
        <v>710700</v>
      </c>
      <c r="F20" s="356" t="s">
        <v>423</v>
      </c>
    </row>
    <row r="21" spans="4:6" ht="15" customHeight="1" x14ac:dyDescent="0.25">
      <c r="D21" s="362" t="s">
        <v>182</v>
      </c>
      <c r="E21" s="356">
        <v>715560</v>
      </c>
      <c r="F21" s="356" t="s">
        <v>424</v>
      </c>
    </row>
    <row r="22" spans="4:6" ht="15" customHeight="1" x14ac:dyDescent="0.25">
      <c r="D22" s="362" t="s">
        <v>182</v>
      </c>
      <c r="E22" s="356">
        <v>716000</v>
      </c>
      <c r="F22" s="356" t="s">
        <v>433</v>
      </c>
    </row>
    <row r="23" spans="4:6" ht="15" customHeight="1" x14ac:dyDescent="0.25">
      <c r="D23" s="362" t="s">
        <v>182</v>
      </c>
      <c r="E23" s="356">
        <v>717120</v>
      </c>
      <c r="F23" s="356" t="s">
        <v>434</v>
      </c>
    </row>
    <row r="24" spans="4:6" ht="15" customHeight="1" x14ac:dyDescent="0.25">
      <c r="D24" s="362" t="s">
        <v>182</v>
      </c>
      <c r="E24" s="356">
        <v>717130</v>
      </c>
      <c r="F24" s="356" t="s">
        <v>425</v>
      </c>
    </row>
    <row r="25" spans="4:6" ht="15" customHeight="1" x14ac:dyDescent="0.25">
      <c r="D25" s="362" t="s">
        <v>182</v>
      </c>
      <c r="E25" s="356">
        <v>890920</v>
      </c>
      <c r="F25" s="356" t="s">
        <v>426</v>
      </c>
    </row>
    <row r="26" spans="4:6" ht="15" customHeight="1" x14ac:dyDescent="0.25">
      <c r="D26" s="362" t="s">
        <v>182</v>
      </c>
      <c r="E26" s="356">
        <v>970000</v>
      </c>
      <c r="F26" s="356" t="s">
        <v>478</v>
      </c>
    </row>
    <row r="27" spans="4:6" ht="15" customHeight="1" x14ac:dyDescent="0.25">
      <c r="D27" s="362" t="s">
        <v>427</v>
      </c>
      <c r="E27" s="359">
        <v>710150</v>
      </c>
      <c r="F27" s="361" t="s">
        <v>435</v>
      </c>
    </row>
    <row r="28" spans="4:6" ht="15" customHeight="1" x14ac:dyDescent="0.25">
      <c r="D28" s="362" t="s">
        <v>427</v>
      </c>
      <c r="E28" s="359">
        <v>715510</v>
      </c>
      <c r="F28" s="361" t="s">
        <v>436</v>
      </c>
    </row>
    <row r="29" spans="4:6" ht="15" customHeight="1" x14ac:dyDescent="0.25">
      <c r="D29" s="362" t="s">
        <v>427</v>
      </c>
      <c r="E29" s="359">
        <v>730800</v>
      </c>
      <c r="F29" s="361" t="s">
        <v>437</v>
      </c>
    </row>
    <row r="30" spans="4:6" ht="15" customHeight="1" x14ac:dyDescent="0.25">
      <c r="D30" s="362" t="s">
        <v>427</v>
      </c>
      <c r="E30" s="359">
        <v>730900</v>
      </c>
      <c r="F30" s="361" t="s">
        <v>438</v>
      </c>
    </row>
    <row r="31" spans="4:6" ht="15" customHeight="1" x14ac:dyDescent="0.25">
      <c r="D31" s="362" t="s">
        <v>427</v>
      </c>
      <c r="E31" s="359">
        <v>770002</v>
      </c>
      <c r="F31" s="361" t="s">
        <v>439</v>
      </c>
    </row>
    <row r="32" spans="4:6" ht="15" customHeight="1" x14ac:dyDescent="0.25">
      <c r="D32" s="362" t="s">
        <v>427</v>
      </c>
      <c r="E32" s="359">
        <v>770003</v>
      </c>
      <c r="F32" s="361" t="s">
        <v>440</v>
      </c>
    </row>
    <row r="33" spans="4:6" ht="15" customHeight="1" x14ac:dyDescent="0.25">
      <c r="D33" s="362" t="s">
        <v>427</v>
      </c>
      <c r="E33" s="359">
        <v>770004</v>
      </c>
      <c r="F33" s="361" t="s">
        <v>441</v>
      </c>
    </row>
    <row r="34" spans="4:6" ht="15" customHeight="1" x14ac:dyDescent="0.25">
      <c r="D34" s="362" t="s">
        <v>427</v>
      </c>
      <c r="E34" s="359">
        <v>770005</v>
      </c>
      <c r="F34" s="361" t="s">
        <v>442</v>
      </c>
    </row>
    <row r="35" spans="4:6" ht="15" customHeight="1" x14ac:dyDescent="0.25">
      <c r="D35" s="362" t="s">
        <v>427</v>
      </c>
      <c r="E35" s="359">
        <v>770006</v>
      </c>
      <c r="F35" s="361" t="s">
        <v>443</v>
      </c>
    </row>
    <row r="36" spans="4:6" ht="15" customHeight="1" x14ac:dyDescent="0.25">
      <c r="D36" s="362" t="s">
        <v>427</v>
      </c>
      <c r="E36" s="359">
        <v>770007</v>
      </c>
      <c r="F36" s="361" t="s">
        <v>444</v>
      </c>
    </row>
    <row r="37" spans="4:6" ht="15" customHeight="1" x14ac:dyDescent="0.25">
      <c r="D37" s="362" t="s">
        <v>427</v>
      </c>
      <c r="E37" s="359">
        <v>770010</v>
      </c>
      <c r="F37" s="361" t="s">
        <v>445</v>
      </c>
    </row>
    <row r="38" spans="4:6" ht="15" customHeight="1" x14ac:dyDescent="0.25">
      <c r="D38" s="362" t="s">
        <v>427</v>
      </c>
      <c r="E38" s="359">
        <v>770020</v>
      </c>
      <c r="F38" s="361" t="s">
        <v>446</v>
      </c>
    </row>
    <row r="39" spans="4:6" ht="15" customHeight="1" x14ac:dyDescent="0.25">
      <c r="D39" s="362" t="s">
        <v>427</v>
      </c>
      <c r="E39" s="359">
        <v>770021</v>
      </c>
      <c r="F39" s="361" t="s">
        <v>447</v>
      </c>
    </row>
    <row r="40" spans="4:6" ht="15" customHeight="1" x14ac:dyDescent="0.25">
      <c r="D40" s="362" t="s">
        <v>427</v>
      </c>
      <c r="E40" s="359">
        <v>770030</v>
      </c>
      <c r="F40" s="361" t="s">
        <v>448</v>
      </c>
    </row>
    <row r="41" spans="4:6" ht="15" customHeight="1" x14ac:dyDescent="0.25">
      <c r="D41" s="362" t="s">
        <v>427</v>
      </c>
      <c r="E41" s="359">
        <v>770040</v>
      </c>
      <c r="F41" s="361" t="s">
        <v>449</v>
      </c>
    </row>
    <row r="42" spans="4:6" ht="15" customHeight="1" x14ac:dyDescent="0.25">
      <c r="D42" s="362" t="s">
        <v>427</v>
      </c>
      <c r="E42" s="359">
        <v>770050</v>
      </c>
      <c r="F42" s="361" t="s">
        <v>450</v>
      </c>
    </row>
    <row r="43" spans="4:6" ht="15" customHeight="1" x14ac:dyDescent="0.25">
      <c r="D43" s="362" t="s">
        <v>427</v>
      </c>
      <c r="E43" s="359">
        <v>770060</v>
      </c>
      <c r="F43" s="361" t="s">
        <v>451</v>
      </c>
    </row>
    <row r="44" spans="4:6" ht="15" customHeight="1" x14ac:dyDescent="0.25">
      <c r="D44" s="362" t="s">
        <v>427</v>
      </c>
      <c r="E44" s="359">
        <v>770070</v>
      </c>
      <c r="F44" s="361" t="s">
        <v>452</v>
      </c>
    </row>
    <row r="45" spans="4:6" ht="15" customHeight="1" x14ac:dyDescent="0.25">
      <c r="D45" s="362" t="s">
        <v>427</v>
      </c>
      <c r="E45" s="359">
        <v>770080</v>
      </c>
      <c r="F45" s="361" t="s">
        <v>453</v>
      </c>
    </row>
    <row r="46" spans="4:6" ht="15" customHeight="1" x14ac:dyDescent="0.25">
      <c r="D46" s="362" t="s">
        <v>427</v>
      </c>
      <c r="E46" s="359">
        <v>770090</v>
      </c>
      <c r="F46" s="361" t="s">
        <v>454</v>
      </c>
    </row>
    <row r="47" spans="4:6" ht="15" customHeight="1" x14ac:dyDescent="0.25">
      <c r="D47" s="362" t="s">
        <v>427</v>
      </c>
      <c r="E47" s="359">
        <v>770100</v>
      </c>
      <c r="F47" s="361" t="s">
        <v>455</v>
      </c>
    </row>
    <row r="48" spans="4:6" ht="15" customHeight="1" x14ac:dyDescent="0.25">
      <c r="D48" s="362" t="s">
        <v>427</v>
      </c>
      <c r="E48" s="359">
        <v>770110</v>
      </c>
      <c r="F48" s="361" t="s">
        <v>456</v>
      </c>
    </row>
    <row r="49" spans="4:6" ht="15" customHeight="1" x14ac:dyDescent="0.25">
      <c r="D49" s="362" t="s">
        <v>427</v>
      </c>
      <c r="E49" s="359">
        <v>770150</v>
      </c>
      <c r="F49" s="361" t="s">
        <v>457</v>
      </c>
    </row>
    <row r="50" spans="4:6" ht="15" customHeight="1" x14ac:dyDescent="0.25">
      <c r="D50" s="362" t="s">
        <v>427</v>
      </c>
      <c r="E50" s="359">
        <v>770220</v>
      </c>
      <c r="F50" s="361" t="s">
        <v>458</v>
      </c>
    </row>
    <row r="51" spans="4:6" ht="15" customHeight="1" x14ac:dyDescent="0.25">
      <c r="D51" s="362" t="s">
        <v>427</v>
      </c>
      <c r="E51" s="359">
        <v>770221</v>
      </c>
      <c r="F51" s="356" t="s">
        <v>459</v>
      </c>
    </row>
    <row r="52" spans="4:6" ht="15" customHeight="1" x14ac:dyDescent="0.25">
      <c r="D52" s="362" t="s">
        <v>427</v>
      </c>
      <c r="E52" s="359">
        <v>770230</v>
      </c>
      <c r="F52" s="361" t="s">
        <v>460</v>
      </c>
    </row>
    <row r="53" spans="4:6" ht="15" customHeight="1" x14ac:dyDescent="0.25">
      <c r="D53" s="362" t="s">
        <v>427</v>
      </c>
      <c r="E53" s="359">
        <v>770250</v>
      </c>
      <c r="F53" s="361" t="s">
        <v>461</v>
      </c>
    </row>
    <row r="54" spans="4:6" ht="15" customHeight="1" x14ac:dyDescent="0.25">
      <c r="D54" s="362" t="s">
        <v>427</v>
      </c>
      <c r="E54" s="359">
        <v>770260</v>
      </c>
      <c r="F54" s="361" t="s">
        <v>462</v>
      </c>
    </row>
    <row r="55" spans="4:6" ht="15" customHeight="1" x14ac:dyDescent="0.25">
      <c r="D55" s="362" t="s">
        <v>427</v>
      </c>
      <c r="E55" s="359">
        <v>770300</v>
      </c>
      <c r="F55" s="361" t="s">
        <v>463</v>
      </c>
    </row>
    <row r="56" spans="4:6" ht="15" customHeight="1" x14ac:dyDescent="0.25">
      <c r="D56" s="362" t="s">
        <v>427</v>
      </c>
      <c r="E56" s="359">
        <v>770370</v>
      </c>
      <c r="F56" s="361" t="s">
        <v>464</v>
      </c>
    </row>
    <row r="57" spans="4:6" ht="15" customHeight="1" x14ac:dyDescent="0.25">
      <c r="D57" s="362" t="s">
        <v>427</v>
      </c>
      <c r="E57" s="359">
        <v>770760</v>
      </c>
      <c r="F57" s="361" t="s">
        <v>465</v>
      </c>
    </row>
    <row r="58" spans="4:6" ht="15" customHeight="1" x14ac:dyDescent="0.25">
      <c r="D58" s="362" t="s">
        <v>427</v>
      </c>
      <c r="E58" s="359">
        <v>970000</v>
      </c>
      <c r="F58" s="361" t="s">
        <v>478</v>
      </c>
    </row>
    <row r="59" spans="4:6" ht="15" customHeight="1" x14ac:dyDescent="0.25">
      <c r="D59" s="362" t="s">
        <v>183</v>
      </c>
      <c r="E59" s="359">
        <v>750000</v>
      </c>
      <c r="F59" s="361" t="s">
        <v>183</v>
      </c>
    </row>
    <row r="60" spans="4:6" ht="15" customHeight="1" x14ac:dyDescent="0.25">
      <c r="D60" s="362" t="s">
        <v>183</v>
      </c>
      <c r="E60" s="359">
        <v>970000</v>
      </c>
      <c r="F60" s="361" t="s">
        <v>478</v>
      </c>
    </row>
    <row r="61" spans="4:6" ht="15" customHeight="1" x14ac:dyDescent="0.25">
      <c r="D61" s="362" t="s">
        <v>180</v>
      </c>
      <c r="E61" s="359">
        <v>720230</v>
      </c>
      <c r="F61" s="361" t="s">
        <v>468</v>
      </c>
    </row>
    <row r="62" spans="4:6" ht="15" customHeight="1" x14ac:dyDescent="0.25">
      <c r="D62" s="362" t="s">
        <v>180</v>
      </c>
      <c r="E62" s="359">
        <v>811100</v>
      </c>
      <c r="F62" s="361" t="s">
        <v>475</v>
      </c>
    </row>
    <row r="63" spans="4:6" ht="15" customHeight="1" x14ac:dyDescent="0.25">
      <c r="D63" s="362" t="s">
        <v>180</v>
      </c>
      <c r="E63" s="359">
        <v>811140</v>
      </c>
      <c r="F63" s="361" t="s">
        <v>469</v>
      </c>
    </row>
    <row r="64" spans="4:6" ht="15" customHeight="1" x14ac:dyDescent="0.25">
      <c r="D64" s="362" t="s">
        <v>180</v>
      </c>
      <c r="E64" s="359">
        <v>811200</v>
      </c>
      <c r="F64" s="361" t="s">
        <v>470</v>
      </c>
    </row>
    <row r="65" spans="4:6" ht="15" customHeight="1" x14ac:dyDescent="0.25">
      <c r="D65" s="362" t="s">
        <v>180</v>
      </c>
      <c r="E65" s="359">
        <v>811300</v>
      </c>
      <c r="F65" s="361" t="s">
        <v>471</v>
      </c>
    </row>
    <row r="66" spans="4:6" ht="15" customHeight="1" x14ac:dyDescent="0.25">
      <c r="D66" s="362" t="s">
        <v>180</v>
      </c>
      <c r="E66" s="359">
        <v>811700</v>
      </c>
      <c r="F66" s="361" t="s">
        <v>476</v>
      </c>
    </row>
    <row r="67" spans="4:6" ht="15" customHeight="1" x14ac:dyDescent="0.25">
      <c r="D67" s="362" t="s">
        <v>180</v>
      </c>
      <c r="E67" s="359">
        <v>820100</v>
      </c>
      <c r="F67" s="361" t="s">
        <v>472</v>
      </c>
    </row>
    <row r="68" spans="4:6" ht="15" customHeight="1" x14ac:dyDescent="0.25">
      <c r="D68" s="362" t="s">
        <v>180</v>
      </c>
      <c r="E68" s="359">
        <v>970000</v>
      </c>
      <c r="F68" s="361" t="s">
        <v>478</v>
      </c>
    </row>
    <row r="69" spans="4:6" ht="15" customHeight="1" x14ac:dyDescent="0.25">
      <c r="D69" s="362" t="s">
        <v>181</v>
      </c>
      <c r="E69" s="359">
        <v>856000</v>
      </c>
      <c r="F69" s="361" t="s">
        <v>473</v>
      </c>
    </row>
    <row r="70" spans="4:6" ht="15" customHeight="1" x14ac:dyDescent="0.25">
      <c r="D70" s="362" t="s">
        <v>181</v>
      </c>
      <c r="E70" s="359">
        <v>850510</v>
      </c>
      <c r="F70" s="361" t="s">
        <v>474</v>
      </c>
    </row>
    <row r="71" spans="4:6" ht="15" customHeight="1" x14ac:dyDescent="0.25">
      <c r="D71" s="362" t="s">
        <v>181</v>
      </c>
      <c r="E71" s="359">
        <v>970000</v>
      </c>
      <c r="F71" s="361" t="s">
        <v>478</v>
      </c>
    </row>
  </sheetData>
  <sheetProtection password="E8E7" sheet="1" objects="1" scenarios="1" autoFilter="0"/>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H67"/>
  <sheetViews>
    <sheetView showGridLines="0" tabSelected="1" zoomScaleNormal="100" zoomScaleSheetLayoutView="130" workbookViewId="0">
      <selection activeCell="C26" sqref="C26"/>
    </sheetView>
  </sheetViews>
  <sheetFormatPr baseColWidth="10" defaultColWidth="12.59765625" defaultRowHeight="11.5" x14ac:dyDescent="0.25"/>
  <cols>
    <col min="1" max="1" width="1.69921875" style="37" customWidth="1"/>
    <col min="2" max="2" width="28.69921875" style="37" customWidth="1"/>
    <col min="3" max="3" width="30.69921875" style="37" customWidth="1"/>
    <col min="4" max="4" width="17.69921875" style="37" customWidth="1"/>
    <col min="5" max="5" width="22.69921875" style="37" customWidth="1"/>
    <col min="6" max="6" width="1.69921875" style="37" customWidth="1"/>
    <col min="7" max="7" width="12.69921875" style="37" hidden="1" customWidth="1"/>
    <col min="8" max="16384" width="12.59765625" style="37"/>
  </cols>
  <sheetData>
    <row r="1" spans="1:7" s="23" customFormat="1" ht="15" customHeight="1" x14ac:dyDescent="0.25">
      <c r="G1" s="76"/>
    </row>
    <row r="2" spans="1:7" s="23" customFormat="1" ht="15" customHeight="1" x14ac:dyDescent="0.25">
      <c r="G2" s="76"/>
    </row>
    <row r="3" spans="1:7" s="23" customFormat="1" ht="15" customHeight="1" x14ac:dyDescent="0.25">
      <c r="G3" s="76"/>
    </row>
    <row r="4" spans="1:7" s="24" customFormat="1" ht="15" customHeight="1" x14ac:dyDescent="0.25">
      <c r="G4" s="77"/>
    </row>
    <row r="5" spans="1:7" s="24" customFormat="1" ht="15" customHeight="1" x14ac:dyDescent="0.25">
      <c r="A5" s="146" t="s">
        <v>1</v>
      </c>
      <c r="G5" s="77"/>
    </row>
    <row r="6" spans="1:7" s="24" customFormat="1" ht="15" customHeight="1" x14ac:dyDescent="0.25">
      <c r="A6" s="180" t="s">
        <v>542</v>
      </c>
      <c r="G6" s="77"/>
    </row>
    <row r="7" spans="1:7" s="24" customFormat="1" ht="15" customHeight="1" x14ac:dyDescent="0.25">
      <c r="A7" s="180" t="s">
        <v>541</v>
      </c>
      <c r="G7" s="77"/>
    </row>
    <row r="8" spans="1:7" s="24" customFormat="1" ht="15" customHeight="1" x14ac:dyDescent="0.25">
      <c r="A8" s="180" t="s">
        <v>540</v>
      </c>
      <c r="G8" s="77"/>
    </row>
    <row r="9" spans="1:7" s="24" customFormat="1" ht="15" customHeight="1" x14ac:dyDescent="0.25">
      <c r="A9" s="25"/>
      <c r="B9" s="25"/>
      <c r="C9" s="25"/>
      <c r="G9" s="77"/>
    </row>
    <row r="10" spans="1:7" s="29" customFormat="1" ht="15" customHeight="1" x14ac:dyDescent="0.25">
      <c r="A10" s="74" t="s">
        <v>8</v>
      </c>
      <c r="B10" s="26"/>
      <c r="C10" s="26"/>
      <c r="D10" s="27" t="s">
        <v>9</v>
      </c>
      <c r="E10" s="28"/>
      <c r="F10" s="24"/>
      <c r="G10" s="78"/>
    </row>
    <row r="11" spans="1:7" s="29" customFormat="1" ht="15" customHeight="1" x14ac:dyDescent="0.25">
      <c r="A11" s="74" t="s">
        <v>10</v>
      </c>
      <c r="B11" s="26"/>
      <c r="C11" s="26"/>
      <c r="D11" s="30"/>
      <c r="E11" s="32"/>
      <c r="F11" s="24"/>
      <c r="G11" s="78"/>
    </row>
    <row r="12" spans="1:7" s="29" customFormat="1" ht="15" customHeight="1" x14ac:dyDescent="0.25">
      <c r="A12" s="74" t="s">
        <v>11</v>
      </c>
      <c r="B12" s="26"/>
      <c r="C12" s="26"/>
      <c r="D12" s="30"/>
      <c r="E12" s="32"/>
      <c r="F12" s="24"/>
      <c r="G12" s="78"/>
    </row>
    <row r="13" spans="1:7" s="29" customFormat="1" ht="15" customHeight="1" x14ac:dyDescent="0.25">
      <c r="A13" s="74" t="s">
        <v>12</v>
      </c>
      <c r="B13" s="26"/>
      <c r="C13" s="26"/>
      <c r="D13" s="30"/>
      <c r="E13" s="32"/>
      <c r="F13" s="24"/>
      <c r="G13" s="78"/>
    </row>
    <row r="14" spans="1:7" s="33" customFormat="1" ht="18" customHeight="1" x14ac:dyDescent="0.2">
      <c r="C14" s="26"/>
      <c r="D14" s="214" t="s">
        <v>13</v>
      </c>
      <c r="E14" s="80" t="s">
        <v>21</v>
      </c>
      <c r="F14" s="24"/>
      <c r="G14" s="147" t="b">
        <v>0</v>
      </c>
    </row>
    <row r="15" spans="1:7" s="33" customFormat="1" ht="18" customHeight="1" x14ac:dyDescent="0.25">
      <c r="C15" s="26"/>
      <c r="D15" s="214" t="s">
        <v>14</v>
      </c>
      <c r="E15" s="81" t="s">
        <v>22</v>
      </c>
      <c r="F15" s="24"/>
      <c r="G15" s="78"/>
    </row>
    <row r="16" spans="1:7" s="33" customFormat="1" ht="18" customHeight="1" x14ac:dyDescent="0.25">
      <c r="C16" s="26"/>
      <c r="D16" s="214"/>
      <c r="E16" s="82"/>
      <c r="F16" s="24"/>
      <c r="G16" s="78"/>
    </row>
    <row r="17" spans="1:7" s="33" customFormat="1" ht="18" customHeight="1" x14ac:dyDescent="0.25">
      <c r="A17" s="29"/>
      <c r="B17" s="29"/>
      <c r="C17" s="29"/>
      <c r="D17" s="215" t="s">
        <v>3</v>
      </c>
      <c r="E17" s="144">
        <f ca="1">TODAY()</f>
        <v>45264</v>
      </c>
      <c r="F17" s="24"/>
      <c r="G17" s="78"/>
    </row>
    <row r="18" spans="1:7" s="33" customFormat="1" ht="18" customHeight="1" x14ac:dyDescent="0.25">
      <c r="A18" s="29"/>
      <c r="B18" s="29"/>
      <c r="C18" s="29"/>
      <c r="D18" s="216" t="s">
        <v>20</v>
      </c>
      <c r="E18" s="145"/>
      <c r="F18" s="24"/>
      <c r="G18" s="78"/>
    </row>
    <row r="19" spans="1:7" s="24" customFormat="1" ht="6" customHeight="1" x14ac:dyDescent="0.25">
      <c r="G19" s="77"/>
    </row>
    <row r="20" spans="1:7" s="24" customFormat="1" ht="17" customHeight="1" x14ac:dyDescent="0.3">
      <c r="A20" s="38"/>
      <c r="B20" s="349" t="s">
        <v>403</v>
      </c>
      <c r="C20" s="39"/>
      <c r="D20" s="39"/>
      <c r="E20" s="39"/>
      <c r="F20" s="40"/>
      <c r="G20" s="77"/>
    </row>
    <row r="21" spans="1:7" s="24" customFormat="1" ht="17" customHeight="1" x14ac:dyDescent="0.25">
      <c r="A21" s="96"/>
      <c r="B21" s="275" t="s">
        <v>404</v>
      </c>
      <c r="C21" s="25"/>
      <c r="D21" s="25"/>
      <c r="E21" s="25"/>
      <c r="F21" s="97"/>
      <c r="G21" s="77"/>
    </row>
    <row r="22" spans="1:7" s="24" customFormat="1" ht="17" customHeight="1" x14ac:dyDescent="0.25">
      <c r="A22" s="60"/>
      <c r="B22" s="350" t="s">
        <v>405</v>
      </c>
      <c r="C22" s="61"/>
      <c r="D22" s="61"/>
      <c r="E22" s="61"/>
      <c r="F22" s="62"/>
      <c r="G22" s="77"/>
    </row>
    <row r="23" spans="1:7" s="24" customFormat="1" ht="6" customHeight="1" x14ac:dyDescent="0.25">
      <c r="G23" s="77"/>
    </row>
    <row r="24" spans="1:7" ht="17" customHeight="1" x14ac:dyDescent="0.25">
      <c r="A24" s="34"/>
      <c r="B24" s="75" t="s">
        <v>163</v>
      </c>
      <c r="C24" s="35"/>
      <c r="D24" s="35"/>
      <c r="E24" s="35"/>
      <c r="F24" s="36"/>
      <c r="G24" s="77"/>
    </row>
    <row r="25" spans="1:7" s="24" customFormat="1" ht="6" customHeight="1" x14ac:dyDescent="0.25">
      <c r="A25" s="38"/>
      <c r="B25" s="39"/>
      <c r="C25" s="39"/>
      <c r="D25" s="39"/>
      <c r="E25" s="39"/>
      <c r="F25" s="40"/>
      <c r="G25" s="77"/>
    </row>
    <row r="26" spans="1:7" s="33" customFormat="1" ht="18" customHeight="1" x14ac:dyDescent="0.25">
      <c r="A26" s="41"/>
      <c r="B26" s="42" t="s">
        <v>274</v>
      </c>
      <c r="C26" s="47"/>
      <c r="D26" s="48"/>
      <c r="E26" s="49"/>
      <c r="F26" s="43"/>
      <c r="G26" s="78"/>
    </row>
    <row r="27" spans="1:7" s="29" customFormat="1" ht="4" customHeight="1" x14ac:dyDescent="0.25">
      <c r="A27" s="45"/>
      <c r="B27" s="26"/>
      <c r="C27" s="26"/>
      <c r="D27" s="26"/>
      <c r="E27" s="26"/>
      <c r="F27" s="46"/>
      <c r="G27" s="78"/>
    </row>
    <row r="28" spans="1:7" s="29" customFormat="1" ht="18" customHeight="1" x14ac:dyDescent="0.25">
      <c r="A28" s="45"/>
      <c r="B28" s="31" t="s">
        <v>210</v>
      </c>
      <c r="C28" s="388"/>
      <c r="E28" s="217" t="s">
        <v>211</v>
      </c>
      <c r="F28" s="46"/>
      <c r="G28" s="147" t="b">
        <v>0</v>
      </c>
    </row>
    <row r="29" spans="1:7" s="29" customFormat="1" ht="4" customHeight="1" x14ac:dyDescent="0.25">
      <c r="A29" s="45"/>
      <c r="B29" s="26"/>
      <c r="C29" s="26"/>
      <c r="D29" s="26"/>
      <c r="E29" s="26"/>
      <c r="F29" s="46"/>
      <c r="G29" s="78"/>
    </row>
    <row r="30" spans="1:7" s="29" customFormat="1" ht="18" customHeight="1" x14ac:dyDescent="0.25">
      <c r="A30" s="45"/>
      <c r="B30" s="31" t="s">
        <v>212</v>
      </c>
      <c r="C30" s="331"/>
      <c r="E30" s="217" t="s">
        <v>211</v>
      </c>
      <c r="F30" s="46"/>
      <c r="G30" s="147" t="b">
        <v>0</v>
      </c>
    </row>
    <row r="31" spans="1:7" s="29" customFormat="1" ht="4" customHeight="1" x14ac:dyDescent="0.25">
      <c r="A31" s="45"/>
      <c r="B31" s="26"/>
      <c r="C31" s="26"/>
      <c r="D31" s="26"/>
      <c r="E31" s="26"/>
      <c r="F31" s="46"/>
      <c r="G31" s="78"/>
    </row>
    <row r="32" spans="1:7" s="33" customFormat="1" ht="18" customHeight="1" x14ac:dyDescent="0.25">
      <c r="A32" s="41"/>
      <c r="B32" s="42" t="s">
        <v>209</v>
      </c>
      <c r="C32" s="47"/>
      <c r="D32" s="48"/>
      <c r="E32" s="49"/>
      <c r="F32" s="43"/>
      <c r="G32" s="78"/>
    </row>
    <row r="33" spans="1:8" s="29" customFormat="1" ht="4" customHeight="1" x14ac:dyDescent="0.25">
      <c r="A33" s="45"/>
      <c r="B33" s="26"/>
      <c r="C33" s="26"/>
      <c r="D33" s="26"/>
      <c r="E33" s="26"/>
      <c r="F33" s="46"/>
      <c r="G33" s="78"/>
    </row>
    <row r="34" spans="1:8" s="33" customFormat="1" ht="18" customHeight="1" x14ac:dyDescent="0.25">
      <c r="A34" s="41"/>
      <c r="B34" s="42" t="s">
        <v>23</v>
      </c>
      <c r="C34" s="50"/>
      <c r="D34" s="51"/>
      <c r="E34" s="52"/>
      <c r="F34" s="43"/>
      <c r="G34" s="78"/>
    </row>
    <row r="35" spans="1:8" s="33" customFormat="1" ht="10" customHeight="1" x14ac:dyDescent="0.25">
      <c r="A35" s="41"/>
      <c r="B35" s="26"/>
      <c r="C35" s="53" t="s">
        <v>15</v>
      </c>
      <c r="D35" s="54"/>
      <c r="E35" s="55"/>
      <c r="F35" s="43"/>
      <c r="G35" s="78"/>
    </row>
    <row r="36" spans="1:8" s="33" customFormat="1" ht="4" customHeight="1" x14ac:dyDescent="0.25">
      <c r="A36" s="41"/>
      <c r="B36" s="26"/>
      <c r="C36" s="26"/>
      <c r="D36" s="26"/>
      <c r="E36" s="26"/>
      <c r="F36" s="43"/>
      <c r="G36" s="78"/>
    </row>
    <row r="37" spans="1:8" s="33" customFormat="1" ht="18" customHeight="1" x14ac:dyDescent="0.25">
      <c r="A37" s="41"/>
      <c r="B37" s="44"/>
      <c r="C37" s="50"/>
      <c r="D37" s="51"/>
      <c r="E37" s="52"/>
      <c r="F37" s="43"/>
      <c r="G37" s="78"/>
    </row>
    <row r="38" spans="1:8" s="33" customFormat="1" ht="10" customHeight="1" x14ac:dyDescent="0.25">
      <c r="A38" s="41"/>
      <c r="B38" s="44"/>
      <c r="C38" s="53" t="s">
        <v>168</v>
      </c>
      <c r="D38" s="54"/>
      <c r="E38" s="55"/>
      <c r="F38" s="43"/>
      <c r="G38" s="78"/>
    </row>
    <row r="39" spans="1:8" s="29" customFormat="1" ht="4" customHeight="1" x14ac:dyDescent="0.25">
      <c r="A39" s="45"/>
      <c r="B39" s="44"/>
      <c r="C39" s="44"/>
      <c r="D39" s="44"/>
      <c r="E39" s="44"/>
      <c r="F39" s="56"/>
      <c r="G39" s="78"/>
    </row>
    <row r="40" spans="1:8" s="33" customFormat="1" ht="18" customHeight="1" x14ac:dyDescent="0.25">
      <c r="A40" s="41"/>
      <c r="B40" s="42" t="s">
        <v>27</v>
      </c>
      <c r="C40" s="50"/>
      <c r="D40" s="51"/>
      <c r="E40" s="52"/>
      <c r="F40" s="43"/>
      <c r="G40" s="78"/>
    </row>
    <row r="41" spans="1:8" s="33" customFormat="1" ht="10" customHeight="1" x14ac:dyDescent="0.25">
      <c r="A41" s="41"/>
      <c r="B41" s="44"/>
      <c r="C41" s="53" t="s">
        <v>168</v>
      </c>
      <c r="D41" s="54"/>
      <c r="E41" s="55"/>
      <c r="F41" s="43"/>
      <c r="G41" s="78"/>
    </row>
    <row r="42" spans="1:8" s="29" customFormat="1" ht="4" customHeight="1" x14ac:dyDescent="0.25">
      <c r="A42" s="45"/>
      <c r="B42" s="44"/>
      <c r="C42" s="44"/>
      <c r="D42" s="44"/>
      <c r="E42" s="44"/>
      <c r="F42" s="56"/>
      <c r="G42" s="78"/>
    </row>
    <row r="43" spans="1:8" s="33" customFormat="1" ht="18" customHeight="1" x14ac:dyDescent="0.25">
      <c r="A43" s="41"/>
      <c r="B43" s="42" t="s">
        <v>24</v>
      </c>
      <c r="C43" s="47"/>
      <c r="D43" s="48"/>
      <c r="E43" s="49"/>
      <c r="F43" s="43"/>
      <c r="G43" s="78"/>
    </row>
    <row r="44" spans="1:8" s="33" customFormat="1" ht="4" customHeight="1" x14ac:dyDescent="0.25">
      <c r="A44" s="41"/>
      <c r="B44" s="57"/>
      <c r="C44" s="58"/>
      <c r="D44" s="26"/>
      <c r="E44" s="26"/>
      <c r="F44" s="46"/>
      <c r="G44" s="78"/>
    </row>
    <row r="45" spans="1:8" s="33" customFormat="1" ht="18" customHeight="1" x14ac:dyDescent="0.25">
      <c r="A45" s="41"/>
      <c r="B45" s="42" t="s">
        <v>164</v>
      </c>
      <c r="C45" s="47"/>
      <c r="D45" s="48"/>
      <c r="E45" s="49"/>
      <c r="F45" s="43"/>
      <c r="G45" s="78"/>
    </row>
    <row r="46" spans="1:8" s="33" customFormat="1" ht="4" customHeight="1" x14ac:dyDescent="0.25">
      <c r="A46" s="41"/>
      <c r="B46" s="57"/>
      <c r="C46" s="58"/>
      <c r="D46" s="26"/>
      <c r="E46" s="26"/>
      <c r="F46" s="46"/>
      <c r="G46" s="78"/>
    </row>
    <row r="47" spans="1:8" s="33" customFormat="1" ht="18" customHeight="1" x14ac:dyDescent="0.25">
      <c r="A47" s="41"/>
      <c r="B47" s="59" t="s">
        <v>25</v>
      </c>
      <c r="C47" s="331"/>
      <c r="D47" s="86" t="s">
        <v>26</v>
      </c>
      <c r="E47" s="331"/>
      <c r="F47" s="46"/>
      <c r="G47" s="78"/>
    </row>
    <row r="48" spans="1:8" s="24" customFormat="1" ht="6" customHeight="1" x14ac:dyDescent="0.25">
      <c r="A48" s="60"/>
      <c r="B48" s="61"/>
      <c r="C48" s="61"/>
      <c r="D48" s="61"/>
      <c r="E48" s="61"/>
      <c r="F48" s="62"/>
      <c r="G48" s="78"/>
      <c r="H48" s="33"/>
    </row>
    <row r="49" spans="1:8" s="29" customFormat="1" ht="8" customHeight="1" x14ac:dyDescent="0.25">
      <c r="A49" s="44"/>
      <c r="B49" s="26"/>
      <c r="C49" s="26"/>
      <c r="D49" s="26"/>
      <c r="E49" s="26"/>
      <c r="G49" s="78"/>
      <c r="H49" s="33"/>
    </row>
    <row r="50" spans="1:8" ht="17" customHeight="1" x14ac:dyDescent="0.25">
      <c r="A50" s="34"/>
      <c r="B50" s="75" t="s">
        <v>277</v>
      </c>
      <c r="C50" s="35"/>
      <c r="D50" s="35"/>
      <c r="E50" s="35"/>
      <c r="F50" s="36"/>
      <c r="G50" s="77"/>
    </row>
    <row r="51" spans="1:8" s="29" customFormat="1" ht="6" customHeight="1" x14ac:dyDescent="0.25">
      <c r="A51" s="63"/>
      <c r="B51" s="26"/>
      <c r="C51" s="26"/>
      <c r="D51" s="26"/>
      <c r="E51" s="26"/>
      <c r="F51" s="46"/>
      <c r="G51" s="78"/>
      <c r="H51" s="33"/>
    </row>
    <row r="52" spans="1:8" s="29" customFormat="1" ht="18" customHeight="1" x14ac:dyDescent="0.25">
      <c r="A52" s="63"/>
      <c r="B52" s="164" t="s">
        <v>280</v>
      </c>
      <c r="C52" s="200"/>
      <c r="D52" s="200"/>
      <c r="E52" s="162"/>
      <c r="F52" s="46"/>
      <c r="G52" s="78"/>
      <c r="H52" s="33"/>
    </row>
    <row r="53" spans="1:8" s="29" customFormat="1" ht="4" customHeight="1" x14ac:dyDescent="0.25">
      <c r="A53" s="63"/>
      <c r="B53" s="26"/>
      <c r="C53" s="26"/>
      <c r="D53" s="26"/>
      <c r="E53" s="26"/>
      <c r="F53" s="46"/>
      <c r="G53" s="78"/>
      <c r="H53" s="33"/>
    </row>
    <row r="54" spans="1:8" s="33" customFormat="1" ht="18" customHeight="1" x14ac:dyDescent="0.25">
      <c r="A54" s="41"/>
      <c r="B54" s="175" t="s">
        <v>278</v>
      </c>
      <c r="C54" s="246"/>
      <c r="D54" s="246"/>
      <c r="E54" s="310" t="str">
        <f>IF(G54=TRUE,"Der Vertrag ist in Kopie als Anlage dem Antrag beizufügen!","")</f>
        <v/>
      </c>
      <c r="F54" s="43"/>
      <c r="G54" s="147" t="b">
        <v>0</v>
      </c>
    </row>
    <row r="55" spans="1:8" s="26" customFormat="1" ht="4" customHeight="1" x14ac:dyDescent="0.25">
      <c r="A55" s="45"/>
      <c r="F55" s="46"/>
      <c r="G55" s="256"/>
      <c r="H55" s="33"/>
    </row>
    <row r="56" spans="1:8" s="33" customFormat="1" ht="18" customHeight="1" x14ac:dyDescent="0.25">
      <c r="A56" s="41"/>
      <c r="B56" s="175" t="s">
        <v>279</v>
      </c>
      <c r="C56" s="246"/>
      <c r="D56" s="246"/>
      <c r="E56" s="310" t="str">
        <f>IF(G56=TRUE,"Der Vertrag ist in Kopie als Anlage dem Antrag beizufügen!","")</f>
        <v/>
      </c>
      <c r="F56" s="43"/>
      <c r="G56" s="147" t="b">
        <v>0</v>
      </c>
    </row>
    <row r="57" spans="1:8" s="26" customFormat="1" ht="4" customHeight="1" x14ac:dyDescent="0.25">
      <c r="A57" s="45"/>
      <c r="F57" s="46"/>
      <c r="G57" s="256"/>
      <c r="H57" s="33"/>
    </row>
    <row r="58" spans="1:8" s="33" customFormat="1" ht="18" customHeight="1" x14ac:dyDescent="0.25">
      <c r="A58" s="41"/>
      <c r="B58" s="175" t="s">
        <v>281</v>
      </c>
      <c r="C58" s="48"/>
      <c r="D58" s="48"/>
      <c r="E58" s="310" t="str">
        <f>IF(G58=TRUE,"Das Angebot ist in Kopie als Anlage dem Antrag beizufügen!","")</f>
        <v/>
      </c>
      <c r="F58" s="43"/>
      <c r="G58" s="147" t="b">
        <v>0</v>
      </c>
    </row>
    <row r="59" spans="1:8" s="29" customFormat="1" ht="6" customHeight="1" x14ac:dyDescent="0.25">
      <c r="A59" s="174"/>
      <c r="B59" s="65"/>
      <c r="C59" s="65"/>
      <c r="D59" s="65"/>
      <c r="E59" s="65"/>
      <c r="F59" s="66"/>
      <c r="G59" s="78"/>
      <c r="H59" s="33"/>
    </row>
    <row r="60" spans="1:8" s="29" customFormat="1" ht="8" customHeight="1" x14ac:dyDescent="0.25">
      <c r="A60" s="44"/>
      <c r="B60" s="26"/>
      <c r="C60" s="26"/>
      <c r="D60" s="26"/>
      <c r="E60" s="26"/>
      <c r="G60" s="78"/>
    </row>
    <row r="61" spans="1:8" s="33" customFormat="1" ht="4" customHeight="1" x14ac:dyDescent="0.25">
      <c r="A61" s="67"/>
      <c r="B61" s="67"/>
      <c r="G61" s="78"/>
    </row>
    <row r="62" spans="1:8" s="24" customFormat="1" ht="12" customHeight="1" x14ac:dyDescent="0.25">
      <c r="A62" s="68" t="s">
        <v>16</v>
      </c>
      <c r="B62" s="69" t="s">
        <v>17</v>
      </c>
      <c r="C62" s="69"/>
      <c r="D62" s="69"/>
      <c r="E62" s="69"/>
      <c r="G62" s="77"/>
    </row>
    <row r="63" spans="1:8" s="24" customFormat="1" ht="12" customHeight="1" x14ac:dyDescent="0.25">
      <c r="A63" s="70"/>
      <c r="B63" s="69" t="s">
        <v>18</v>
      </c>
      <c r="C63" s="69"/>
      <c r="D63" s="69"/>
      <c r="E63" s="69"/>
      <c r="G63" s="77"/>
    </row>
    <row r="64" spans="1:8" s="24" customFormat="1" ht="12" customHeight="1" x14ac:dyDescent="0.25">
      <c r="A64" s="70"/>
      <c r="B64" s="69" t="s">
        <v>19</v>
      </c>
      <c r="C64" s="69"/>
      <c r="D64" s="69"/>
      <c r="E64" s="69"/>
      <c r="G64" s="77"/>
    </row>
    <row r="65" spans="1:7" s="33" customFormat="1" ht="8" customHeight="1" x14ac:dyDescent="0.25">
      <c r="A65" s="71"/>
      <c r="B65" s="72"/>
      <c r="C65" s="72"/>
      <c r="D65" s="72"/>
      <c r="E65" s="72"/>
      <c r="G65" s="78"/>
    </row>
    <row r="66" spans="1:7" s="33" customFormat="1" ht="12" customHeight="1" x14ac:dyDescent="0.25">
      <c r="A66" s="21" t="str">
        <f>CONCATENATE(Änderungsdoku!$A$2," ",Änderungsdoku!$A$3)</f>
        <v>Antrag FR Ernteversicherungen</v>
      </c>
      <c r="B66" s="72"/>
      <c r="C66" s="72"/>
      <c r="G66" s="78"/>
    </row>
    <row r="67" spans="1:7" s="33" customFormat="1" ht="12" customHeight="1" x14ac:dyDescent="0.25">
      <c r="A67" s="73" t="str">
        <f>CONCATENATE("Formularversion: ",LOOKUP(2,1/(Änderungsdoku!$A$1:$A$999&lt;&gt;""),Änderungsdoku!A:A)," vom ",TEXT(VLOOKUP(LOOKUP(2,1/(Änderungsdoku!$A$1:$A$999&lt;&gt;""),Änderungsdoku!A:A),Änderungsdoku!$A$1:$B$999,2,FALSE),"TT.MM.JJ"),Änderungsdoku!$A$4)</f>
        <v>Formularversion: V 1.2 vom 04.12.23 - öffentlich -</v>
      </c>
      <c r="B67" s="72"/>
      <c r="C67" s="72"/>
      <c r="D67" s="22"/>
      <c r="E67" s="22"/>
      <c r="G67" s="78"/>
    </row>
  </sheetData>
  <sheetProtection password="E8E7" sheet="1" objects="1" scenarios="1" selectLockedCells="1" autoFilter="0"/>
  <conditionalFormatting sqref="E18">
    <cfRule type="expression" dxfId="6" priority="1">
      <formula>$G$14=TRUE</formula>
    </cfRule>
  </conditionalFormatting>
  <pageMargins left="0.59055118110236227" right="0.39370078740157483" top="0.19685039370078741" bottom="0.39370078740157483"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Erstantrag">
                <anchor moveWithCells="1">
                  <from>
                    <xdr:col>3</xdr:col>
                    <xdr:colOff>19050</xdr:colOff>
                    <xdr:row>13</xdr:row>
                    <xdr:rowOff>12700</xdr:rowOff>
                  </from>
                  <to>
                    <xdr:col>3</xdr:col>
                    <xdr:colOff>736600</xdr:colOff>
                    <xdr:row>14</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ltText="Änderungsantrag">
                <anchor moveWithCells="1">
                  <from>
                    <xdr:col>3</xdr:col>
                    <xdr:colOff>19050</xdr:colOff>
                    <xdr:row>14</xdr:row>
                    <xdr:rowOff>12700</xdr:rowOff>
                  </from>
                  <to>
                    <xdr:col>3</xdr:col>
                    <xdr:colOff>736600</xdr:colOff>
                    <xdr:row>15</xdr:row>
                    <xdr:rowOff>0</xdr:rowOff>
                  </to>
                </anchor>
              </controlPr>
            </control>
          </mc:Choice>
        </mc:AlternateContent>
        <mc:AlternateContent xmlns:mc="http://schemas.openxmlformats.org/markup-compatibility/2006">
          <mc:Choice Requires="x14">
            <control shapeId="1033" r:id="rId6" name="Kontrollkästchen 4">
              <controlPr defaultSize="0" autoFill="0" autoLine="0" autoPict="0" altText="nicht vorhanden">
                <anchor moveWithCells="1">
                  <from>
                    <xdr:col>4</xdr:col>
                    <xdr:colOff>12700</xdr:colOff>
                    <xdr:row>27</xdr:row>
                    <xdr:rowOff>12700</xdr:rowOff>
                  </from>
                  <to>
                    <xdr:col>4</xdr:col>
                    <xdr:colOff>736600</xdr:colOff>
                    <xdr:row>28</xdr:row>
                    <xdr:rowOff>0</xdr:rowOff>
                  </to>
                </anchor>
              </controlPr>
            </control>
          </mc:Choice>
        </mc:AlternateContent>
        <mc:AlternateContent xmlns:mc="http://schemas.openxmlformats.org/markup-compatibility/2006">
          <mc:Choice Requires="x14">
            <control shapeId="1034" r:id="rId7" name="Kontrollkästchen 4">
              <controlPr defaultSize="0" autoFill="0" autoLine="0" autoPict="0" altText="nicht vorhanden">
                <anchor moveWithCells="1">
                  <from>
                    <xdr:col>4</xdr:col>
                    <xdr:colOff>12700</xdr:colOff>
                    <xdr:row>29</xdr:row>
                    <xdr:rowOff>12700</xdr:rowOff>
                  </from>
                  <to>
                    <xdr:col>4</xdr:col>
                    <xdr:colOff>736600</xdr:colOff>
                    <xdr:row>30</xdr:row>
                    <xdr:rowOff>0</xdr:rowOff>
                  </to>
                </anchor>
              </controlPr>
            </control>
          </mc:Choice>
        </mc:AlternateContent>
        <mc:AlternateContent xmlns:mc="http://schemas.openxmlformats.org/markup-compatibility/2006">
          <mc:Choice Requires="x14">
            <control shapeId="1036" r:id="rId8" name="Check Box 12">
              <controlPr defaultSize="0" autoFill="0" autoLine="0" autoPict="0" altText="Einzelunternehmen">
                <anchor moveWithCells="1">
                  <from>
                    <xdr:col>1</xdr:col>
                    <xdr:colOff>19050</xdr:colOff>
                    <xdr:row>53</xdr:row>
                    <xdr:rowOff>12700</xdr:rowOff>
                  </from>
                  <to>
                    <xdr:col>1</xdr:col>
                    <xdr:colOff>742950</xdr:colOff>
                    <xdr:row>54</xdr:row>
                    <xdr:rowOff>0</xdr:rowOff>
                  </to>
                </anchor>
              </controlPr>
            </control>
          </mc:Choice>
        </mc:AlternateContent>
        <mc:AlternateContent xmlns:mc="http://schemas.openxmlformats.org/markup-compatibility/2006">
          <mc:Choice Requires="x14">
            <control shapeId="1037" r:id="rId9" name="Check Box 13">
              <controlPr defaultSize="0" autoFill="0" autoLine="0" autoPict="0" altText="Einzelunternehmen">
                <anchor moveWithCells="1">
                  <from>
                    <xdr:col>1</xdr:col>
                    <xdr:colOff>19050</xdr:colOff>
                    <xdr:row>55</xdr:row>
                    <xdr:rowOff>12700</xdr:rowOff>
                  </from>
                  <to>
                    <xdr:col>1</xdr:col>
                    <xdr:colOff>742950</xdr:colOff>
                    <xdr:row>56</xdr:row>
                    <xdr:rowOff>0</xdr:rowOff>
                  </to>
                </anchor>
              </controlPr>
            </control>
          </mc:Choice>
        </mc:AlternateContent>
        <mc:AlternateContent xmlns:mc="http://schemas.openxmlformats.org/markup-compatibility/2006">
          <mc:Choice Requires="x14">
            <control shapeId="1038" r:id="rId10" name="Check Box 14">
              <controlPr defaultSize="0" autoFill="0" autoLine="0" autoPict="0" altText="Einzelunternehmen">
                <anchor moveWithCells="1">
                  <from>
                    <xdr:col>1</xdr:col>
                    <xdr:colOff>19050</xdr:colOff>
                    <xdr:row>57</xdr:row>
                    <xdr:rowOff>12700</xdr:rowOff>
                  </from>
                  <to>
                    <xdr:col>1</xdr:col>
                    <xdr:colOff>742950</xdr:colOff>
                    <xdr:row>58</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ltText="Einzelunternehmen">
                <anchor moveWithCells="1">
                  <from>
                    <xdr:col>1</xdr:col>
                    <xdr:colOff>19050</xdr:colOff>
                    <xdr:row>55</xdr:row>
                    <xdr:rowOff>12700</xdr:rowOff>
                  </from>
                  <to>
                    <xdr:col>1</xdr:col>
                    <xdr:colOff>742950</xdr:colOff>
                    <xdr:row>56</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ltText="Einzelunternehmen">
                <anchor moveWithCells="1">
                  <from>
                    <xdr:col>1</xdr:col>
                    <xdr:colOff>19050</xdr:colOff>
                    <xdr:row>57</xdr:row>
                    <xdr:rowOff>12700</xdr:rowOff>
                  </from>
                  <to>
                    <xdr:col>1</xdr:col>
                    <xdr:colOff>742950</xdr:colOff>
                    <xdr:row>58</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ltText="Einzelunternehmen">
                <anchor moveWithCells="1">
                  <from>
                    <xdr:col>1</xdr:col>
                    <xdr:colOff>19050</xdr:colOff>
                    <xdr:row>57</xdr:row>
                    <xdr:rowOff>12700</xdr:rowOff>
                  </from>
                  <to>
                    <xdr:col>1</xdr:col>
                    <xdr:colOff>742950</xdr:colOff>
                    <xdr:row>58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O76"/>
  <sheetViews>
    <sheetView showGridLines="0" zoomScaleNormal="100" zoomScaleSheetLayoutView="130" workbookViewId="0">
      <selection activeCell="D17" sqref="D17"/>
    </sheetView>
  </sheetViews>
  <sheetFormatPr baseColWidth="10" defaultColWidth="12.59765625" defaultRowHeight="11.5" x14ac:dyDescent="0.25"/>
  <cols>
    <col min="1" max="1" width="1.69921875" style="37" customWidth="1"/>
    <col min="2" max="2" width="19.69921875" style="37" customWidth="1"/>
    <col min="3" max="3" width="0.8984375" style="37" customWidth="1"/>
    <col min="4" max="4" width="22.69921875" style="37" customWidth="1"/>
    <col min="5" max="5" width="0.8984375" style="37" customWidth="1"/>
    <col min="6" max="6" width="28.69921875" style="37" customWidth="1"/>
    <col min="7" max="7" width="4.69921875" style="37" customWidth="1"/>
    <col min="8" max="8" width="0.8984375" style="37" customWidth="1"/>
    <col min="9" max="9" width="20.69921875" style="37" customWidth="1"/>
    <col min="10" max="10" width="0.8984375" style="37" customWidth="1"/>
    <col min="11" max="11" width="1.69921875" style="37" customWidth="1"/>
    <col min="12" max="12" width="12.69921875" style="37" hidden="1" customWidth="1"/>
    <col min="13" max="16384" width="12.59765625" style="37"/>
  </cols>
  <sheetData>
    <row r="1" spans="1:12" s="24" customFormat="1" ht="15" customHeight="1" x14ac:dyDescent="0.25">
      <c r="A1" s="91" t="str">
        <f>IF('Seite 1 Allgemeine Angaben'!$G$14=TRUE,"",CONCATENATE('Seite 1 Allgemeine Angaben'!$D$18," ",IF('Seite 1 Allgemeine Angaben'!$E$18="","__________",'Seite 1 Allgemeine Angaben'!$E$18)))</f>
        <v>Aktenzeichen __________</v>
      </c>
      <c r="L1" s="77"/>
    </row>
    <row r="2" spans="1:12" s="24" customFormat="1" ht="15" customHeight="1" x14ac:dyDescent="0.25">
      <c r="A2" s="91" t="str">
        <f>CONCATENATE("Antragsteller ",IF('Seite 1 Allgemeine Angaben'!$C$26="","_________________________",'Seite 1 Allgemeine Angaben'!$C$26))</f>
        <v>Antragsteller _________________________</v>
      </c>
      <c r="L2" s="77"/>
    </row>
    <row r="3" spans="1:12" s="24" customFormat="1" ht="8.15" customHeight="1" x14ac:dyDescent="0.25">
      <c r="L3" s="77"/>
    </row>
    <row r="4" spans="1:12" ht="18" customHeight="1" x14ac:dyDescent="0.25">
      <c r="A4" s="34"/>
      <c r="B4" s="75" t="s">
        <v>271</v>
      </c>
      <c r="C4" s="75"/>
      <c r="D4" s="35"/>
      <c r="E4" s="35"/>
      <c r="F4" s="35"/>
      <c r="G4" s="35"/>
      <c r="H4" s="35"/>
      <c r="I4" s="35"/>
      <c r="J4" s="35"/>
      <c r="K4" s="36"/>
      <c r="L4" s="77"/>
    </row>
    <row r="5" spans="1:12" s="24" customFormat="1" ht="7" customHeight="1" x14ac:dyDescent="0.25">
      <c r="A5" s="38"/>
      <c r="B5" s="39"/>
      <c r="C5" s="39"/>
      <c r="D5" s="39"/>
      <c r="E5" s="39"/>
      <c r="F5" s="39"/>
      <c r="G5" s="39"/>
      <c r="H5" s="39"/>
      <c r="I5" s="39"/>
      <c r="J5" s="39"/>
      <c r="K5" s="40"/>
      <c r="L5" s="77"/>
    </row>
    <row r="6" spans="1:12" s="24" customFormat="1" ht="4" customHeight="1" x14ac:dyDescent="0.25">
      <c r="A6" s="96"/>
      <c r="B6" s="25"/>
      <c r="C6" s="250"/>
      <c r="D6" s="153"/>
      <c r="E6" s="153"/>
      <c r="F6" s="153"/>
      <c r="G6" s="153"/>
      <c r="H6" s="153"/>
      <c r="I6" s="153"/>
      <c r="J6" s="151"/>
      <c r="K6" s="97"/>
      <c r="L6" s="77"/>
    </row>
    <row r="7" spans="1:12" s="33" customFormat="1" ht="18" customHeight="1" x14ac:dyDescent="0.25">
      <c r="A7" s="41"/>
      <c r="B7" s="42" t="s">
        <v>30</v>
      </c>
      <c r="C7" s="157"/>
      <c r="D7" s="175" t="s">
        <v>223</v>
      </c>
      <c r="E7" s="93"/>
      <c r="F7" s="48"/>
      <c r="G7" s="48"/>
      <c r="H7" s="48"/>
      <c r="I7" s="49"/>
      <c r="J7" s="160"/>
      <c r="K7" s="43"/>
      <c r="L7" s="147" t="b">
        <v>0</v>
      </c>
    </row>
    <row r="8" spans="1:12" s="29" customFormat="1" ht="3.75" customHeight="1" x14ac:dyDescent="0.25">
      <c r="A8" s="45"/>
      <c r="B8" s="26"/>
      <c r="C8" s="157"/>
      <c r="D8" s="158"/>
      <c r="E8" s="158"/>
      <c r="F8" s="158"/>
      <c r="G8" s="158"/>
      <c r="H8" s="158"/>
      <c r="I8" s="88"/>
      <c r="J8" s="160"/>
      <c r="K8" s="46"/>
      <c r="L8" s="78"/>
    </row>
    <row r="9" spans="1:12" s="29" customFormat="1" ht="18" customHeight="1" x14ac:dyDescent="0.25">
      <c r="A9" s="45"/>
      <c r="B9" s="26"/>
      <c r="C9" s="157"/>
      <c r="D9" s="175" t="s">
        <v>165</v>
      </c>
      <c r="E9" s="93"/>
      <c r="F9" s="48"/>
      <c r="G9" s="48"/>
      <c r="H9" s="48"/>
      <c r="I9" s="49"/>
      <c r="J9" s="160"/>
      <c r="K9" s="46"/>
      <c r="L9" s="147" t="b">
        <v>0</v>
      </c>
    </row>
    <row r="10" spans="1:12" s="29" customFormat="1" ht="4" customHeight="1" x14ac:dyDescent="0.25">
      <c r="A10" s="45"/>
      <c r="B10" s="26"/>
      <c r="C10" s="157"/>
      <c r="D10" s="158"/>
      <c r="E10" s="158"/>
      <c r="F10" s="158"/>
      <c r="G10" s="158"/>
      <c r="H10" s="158"/>
      <c r="I10" s="158"/>
      <c r="J10" s="160"/>
      <c r="K10" s="46"/>
      <c r="L10" s="78"/>
    </row>
    <row r="11" spans="1:12" s="29" customFormat="1" ht="18" customHeight="1" x14ac:dyDescent="0.25">
      <c r="A11" s="45"/>
      <c r="B11" s="26"/>
      <c r="C11" s="157"/>
      <c r="D11" s="175" t="s">
        <v>166</v>
      </c>
      <c r="E11" s="93"/>
      <c r="F11" s="48"/>
      <c r="G11" s="48"/>
      <c r="H11" s="48"/>
      <c r="I11" s="49"/>
      <c r="J11" s="160"/>
      <c r="K11" s="46"/>
      <c r="L11" s="147" t="b">
        <v>0</v>
      </c>
    </row>
    <row r="12" spans="1:12" s="29" customFormat="1" ht="4" customHeight="1" x14ac:dyDescent="0.25">
      <c r="A12" s="45"/>
      <c r="B12" s="26"/>
      <c r="C12" s="157"/>
      <c r="D12" s="158"/>
      <c r="E12" s="158"/>
      <c r="F12" s="158"/>
      <c r="G12" s="158"/>
      <c r="H12" s="158"/>
      <c r="I12" s="158"/>
      <c r="J12" s="160"/>
      <c r="K12" s="46"/>
      <c r="L12" s="78"/>
    </row>
    <row r="13" spans="1:12" s="29" customFormat="1" ht="18" customHeight="1" x14ac:dyDescent="0.25">
      <c r="A13" s="45"/>
      <c r="B13" s="26"/>
      <c r="C13" s="157"/>
      <c r="D13" s="176" t="s">
        <v>31</v>
      </c>
      <c r="E13" s="158"/>
      <c r="F13" s="92"/>
      <c r="G13" s="48"/>
      <c r="H13" s="48"/>
      <c r="I13" s="49"/>
      <c r="J13" s="160"/>
      <c r="K13" s="46"/>
      <c r="L13" s="79">
        <f>COUNTIF(L9:L11,TRUE)</f>
        <v>0</v>
      </c>
    </row>
    <row r="14" spans="1:12" s="29" customFormat="1" ht="4" customHeight="1" x14ac:dyDescent="0.25">
      <c r="A14" s="45"/>
      <c r="B14" s="26"/>
      <c r="C14" s="105"/>
      <c r="D14" s="89"/>
      <c r="E14" s="89"/>
      <c r="F14" s="89"/>
      <c r="G14" s="89"/>
      <c r="H14" s="89"/>
      <c r="I14" s="89"/>
      <c r="J14" s="90"/>
      <c r="K14" s="46"/>
      <c r="L14" s="78"/>
    </row>
    <row r="15" spans="1:12" s="29" customFormat="1" ht="8.15" customHeight="1" x14ac:dyDescent="0.25">
      <c r="A15" s="45"/>
      <c r="B15" s="26"/>
      <c r="C15" s="26"/>
      <c r="D15" s="26"/>
      <c r="E15" s="26"/>
      <c r="F15" s="26"/>
      <c r="G15" s="26"/>
      <c r="H15" s="26"/>
      <c r="I15" s="26"/>
      <c r="J15" s="26"/>
      <c r="K15" s="46"/>
      <c r="L15" s="78"/>
    </row>
    <row r="16" spans="1:12" s="29" customFormat="1" ht="4" customHeight="1" x14ac:dyDescent="0.25">
      <c r="A16" s="45"/>
      <c r="B16" s="26"/>
      <c r="C16" s="155"/>
      <c r="D16" s="87"/>
      <c r="E16" s="87"/>
      <c r="F16" s="87"/>
      <c r="G16" s="87"/>
      <c r="H16" s="87"/>
      <c r="I16" s="87"/>
      <c r="J16" s="88"/>
      <c r="K16" s="46"/>
      <c r="L16" s="78"/>
    </row>
    <row r="17" spans="1:12" s="29" customFormat="1" ht="18" customHeight="1" x14ac:dyDescent="0.25">
      <c r="A17" s="45"/>
      <c r="B17" s="389" t="str">
        <f>IF(AND(L13&gt;0,L7=TRUE),"Geburts-/Gründungsdatum",IF(L13&gt;0,"Gründungsdatum",IF(L7=TRUE,"Geburtsdatum","Geburts-/Gründungsdatum")))</f>
        <v>Geburts-/Gründungsdatum</v>
      </c>
      <c r="C17" s="157"/>
      <c r="D17" s="390"/>
      <c r="E17" s="158"/>
      <c r="F17" s="324" t="str">
        <f>IF(AND(L13&gt;0,L7=TRUE),"",IF(L13&gt;0,"bei juristischen Personen und Personengesellschaften",IF(L7=TRUE,"bei Einzelunternehmen","")))</f>
        <v/>
      </c>
      <c r="G17" s="158"/>
      <c r="H17" s="158"/>
      <c r="I17" s="158"/>
      <c r="J17" s="160"/>
      <c r="K17" s="46"/>
      <c r="L17" s="78"/>
    </row>
    <row r="18" spans="1:12" s="29" customFormat="1" ht="4" customHeight="1" x14ac:dyDescent="0.25">
      <c r="A18" s="45"/>
      <c r="B18" s="26"/>
      <c r="C18" s="105"/>
      <c r="D18" s="89"/>
      <c r="E18" s="89"/>
      <c r="F18" s="89"/>
      <c r="G18" s="89"/>
      <c r="H18" s="89"/>
      <c r="I18" s="89"/>
      <c r="J18" s="90"/>
      <c r="K18" s="46"/>
      <c r="L18" s="78"/>
    </row>
    <row r="19" spans="1:12" s="29" customFormat="1" ht="8.15" customHeight="1" x14ac:dyDescent="0.25">
      <c r="A19" s="45"/>
      <c r="B19" s="26"/>
      <c r="C19" s="26"/>
      <c r="D19" s="26"/>
      <c r="E19" s="26"/>
      <c r="F19" s="26"/>
      <c r="G19" s="26"/>
      <c r="H19" s="26"/>
      <c r="I19" s="26"/>
      <c r="J19" s="26"/>
      <c r="K19" s="46"/>
      <c r="L19" s="78"/>
    </row>
    <row r="20" spans="1:12" s="29" customFormat="1" ht="4" customHeight="1" x14ac:dyDescent="0.25">
      <c r="A20" s="45"/>
      <c r="B20" s="26"/>
      <c r="C20" s="155"/>
      <c r="D20" s="87"/>
      <c r="E20" s="87"/>
      <c r="F20" s="87"/>
      <c r="G20" s="87"/>
      <c r="H20" s="87"/>
      <c r="I20" s="87"/>
      <c r="J20" s="88"/>
      <c r="K20" s="46"/>
      <c r="L20" s="78"/>
    </row>
    <row r="21" spans="1:12" s="29" customFormat="1" ht="18" customHeight="1" x14ac:dyDescent="0.25">
      <c r="A21" s="45"/>
      <c r="B21" s="31" t="s">
        <v>185</v>
      </c>
      <c r="C21" s="247"/>
      <c r="D21" s="175" t="s">
        <v>224</v>
      </c>
      <c r="E21" s="93"/>
      <c r="F21" s="48"/>
      <c r="G21" s="48"/>
      <c r="H21" s="48"/>
      <c r="I21" s="49"/>
      <c r="J21" s="160"/>
      <c r="K21" s="46"/>
      <c r="L21" s="78"/>
    </row>
    <row r="22" spans="1:12" s="29" customFormat="1" ht="4" customHeight="1" x14ac:dyDescent="0.25">
      <c r="A22" s="45"/>
      <c r="B22" s="31"/>
      <c r="C22" s="247"/>
      <c r="D22" s="159"/>
      <c r="E22" s="158"/>
      <c r="F22" s="158"/>
      <c r="G22" s="158"/>
      <c r="H22" s="158"/>
      <c r="I22" s="158"/>
      <c r="J22" s="160"/>
      <c r="K22" s="46"/>
      <c r="L22" s="78"/>
    </row>
    <row r="23" spans="1:12" s="29" customFormat="1" ht="18" customHeight="1" x14ac:dyDescent="0.25">
      <c r="A23" s="45"/>
      <c r="B23" s="26"/>
      <c r="C23" s="157"/>
      <c r="D23" s="175" t="s">
        <v>225</v>
      </c>
      <c r="E23" s="93"/>
      <c r="F23" s="48"/>
      <c r="G23" s="48"/>
      <c r="H23" s="48"/>
      <c r="I23" s="49"/>
      <c r="J23" s="160"/>
      <c r="K23" s="46"/>
      <c r="L23" s="78"/>
    </row>
    <row r="24" spans="1:12" s="29" customFormat="1" ht="4" customHeight="1" x14ac:dyDescent="0.25">
      <c r="A24" s="45"/>
      <c r="B24" s="26"/>
      <c r="C24" s="157"/>
      <c r="D24" s="163"/>
      <c r="E24" s="158"/>
      <c r="F24" s="158"/>
      <c r="G24" s="158"/>
      <c r="H24" s="158"/>
      <c r="I24" s="158"/>
      <c r="J24" s="160"/>
      <c r="K24" s="46"/>
      <c r="L24" s="78"/>
    </row>
    <row r="25" spans="1:12" s="29" customFormat="1" ht="18" customHeight="1" x14ac:dyDescent="0.25">
      <c r="A25" s="45"/>
      <c r="B25" s="26"/>
      <c r="C25" s="157"/>
      <c r="D25" s="254" t="s">
        <v>226</v>
      </c>
      <c r="E25" s="156"/>
      <c r="F25" s="47"/>
      <c r="G25" s="94"/>
      <c r="H25" s="94"/>
      <c r="I25" s="49"/>
      <c r="J25" s="160"/>
      <c r="K25" s="46"/>
      <c r="L25" s="78"/>
    </row>
    <row r="26" spans="1:12" s="29" customFormat="1" ht="4" customHeight="1" x14ac:dyDescent="0.25">
      <c r="A26" s="45"/>
      <c r="B26" s="26"/>
      <c r="C26" s="105"/>
      <c r="D26" s="89"/>
      <c r="E26" s="89"/>
      <c r="F26" s="89"/>
      <c r="G26" s="89"/>
      <c r="H26" s="89"/>
      <c r="I26" s="89"/>
      <c r="J26" s="90"/>
      <c r="K26" s="46"/>
      <c r="L26" s="78"/>
    </row>
    <row r="27" spans="1:12" s="29" customFormat="1" ht="8.15" customHeight="1" x14ac:dyDescent="0.25">
      <c r="A27" s="45"/>
      <c r="B27" s="26"/>
      <c r="C27" s="26"/>
      <c r="D27" s="26"/>
      <c r="E27" s="26"/>
      <c r="F27" s="26"/>
      <c r="G27" s="26"/>
      <c r="H27" s="26"/>
      <c r="I27" s="26"/>
      <c r="J27" s="26"/>
      <c r="K27" s="46"/>
      <c r="L27" s="78"/>
    </row>
    <row r="28" spans="1:12" s="29" customFormat="1" ht="4" customHeight="1" x14ac:dyDescent="0.25">
      <c r="A28" s="45"/>
      <c r="B28" s="26"/>
      <c r="C28" s="155"/>
      <c r="D28" s="87"/>
      <c r="E28" s="87"/>
      <c r="F28" s="87"/>
      <c r="G28" s="87"/>
      <c r="H28" s="87"/>
      <c r="I28" s="87"/>
      <c r="J28" s="88"/>
      <c r="K28" s="46"/>
      <c r="L28" s="78"/>
    </row>
    <row r="29" spans="1:12" s="29" customFormat="1" ht="15" customHeight="1" x14ac:dyDescent="0.25">
      <c r="A29" s="45"/>
      <c r="B29" s="31" t="s">
        <v>227</v>
      </c>
      <c r="C29" s="247"/>
      <c r="D29" s="158" t="s">
        <v>273</v>
      </c>
      <c r="E29" s="158"/>
      <c r="F29" s="158"/>
      <c r="G29" s="158"/>
      <c r="H29" s="158"/>
      <c r="I29" s="158"/>
      <c r="J29" s="160"/>
      <c r="K29" s="46"/>
      <c r="L29" s="78"/>
    </row>
    <row r="30" spans="1:12" s="29" customFormat="1" ht="18" customHeight="1" x14ac:dyDescent="0.25">
      <c r="A30" s="45"/>
      <c r="B30" s="26"/>
      <c r="C30" s="157"/>
      <c r="D30" s="253" t="s">
        <v>272</v>
      </c>
      <c r="E30" s="158"/>
      <c r="F30" s="158"/>
      <c r="G30" s="158"/>
      <c r="H30" s="158"/>
      <c r="I30" s="95" t="s">
        <v>32</v>
      </c>
      <c r="J30" s="160"/>
      <c r="K30" s="46"/>
      <c r="L30" s="79">
        <f>VLOOKUP(I30,Kataloge!A1:B3,2,FALSE)</f>
        <v>0</v>
      </c>
    </row>
    <row r="31" spans="1:12" s="29" customFormat="1" ht="6" customHeight="1" x14ac:dyDescent="0.25">
      <c r="A31" s="45"/>
      <c r="B31" s="26"/>
      <c r="C31" s="157"/>
      <c r="D31" s="251"/>
      <c r="E31" s="158"/>
      <c r="F31" s="89"/>
      <c r="G31" s="89"/>
      <c r="H31" s="89"/>
      <c r="I31" s="89"/>
      <c r="J31" s="160"/>
      <c r="K31" s="46"/>
      <c r="L31" s="78"/>
    </row>
    <row r="32" spans="1:12" s="29" customFormat="1" ht="18" customHeight="1" x14ac:dyDescent="0.25">
      <c r="A32" s="45"/>
      <c r="B32" s="26"/>
      <c r="C32" s="157"/>
      <c r="D32" s="158" t="s">
        <v>228</v>
      </c>
      <c r="E32" s="255"/>
      <c r="F32" s="47"/>
      <c r="G32" s="94"/>
      <c r="H32" s="94"/>
      <c r="I32" s="49"/>
      <c r="J32" s="160"/>
      <c r="K32" s="46"/>
      <c r="L32" s="78"/>
    </row>
    <row r="33" spans="1:15" s="26" customFormat="1" ht="6" customHeight="1" x14ac:dyDescent="0.25">
      <c r="A33" s="45"/>
      <c r="C33" s="157"/>
      <c r="D33" s="248"/>
      <c r="E33" s="248"/>
      <c r="F33" s="248"/>
      <c r="G33" s="248"/>
      <c r="H33" s="248"/>
      <c r="I33" s="248"/>
      <c r="J33" s="160"/>
      <c r="K33" s="46"/>
      <c r="L33" s="256"/>
    </row>
    <row r="34" spans="1:15" s="29" customFormat="1" ht="12" customHeight="1" x14ac:dyDescent="0.25">
      <c r="A34" s="45"/>
      <c r="B34" s="26"/>
      <c r="C34" s="157"/>
      <c r="D34" s="158" t="s">
        <v>552</v>
      </c>
      <c r="E34" s="248"/>
      <c r="F34" s="248"/>
      <c r="G34" s="248"/>
      <c r="H34" s="248"/>
      <c r="I34" s="248"/>
      <c r="J34" s="160"/>
      <c r="K34" s="46"/>
      <c r="L34" s="78"/>
    </row>
    <row r="35" spans="1:15" s="29" customFormat="1" ht="12" customHeight="1" x14ac:dyDescent="0.25">
      <c r="A35" s="45"/>
      <c r="B35" s="26"/>
      <c r="C35" s="157"/>
      <c r="D35" s="158" t="s">
        <v>394</v>
      </c>
      <c r="E35" s="248"/>
      <c r="F35" s="248"/>
      <c r="G35" s="248"/>
      <c r="H35" s="248"/>
      <c r="I35" s="248"/>
      <c r="J35" s="160"/>
      <c r="K35" s="46"/>
      <c r="L35" s="78"/>
    </row>
    <row r="36" spans="1:15" s="29" customFormat="1" ht="12" customHeight="1" x14ac:dyDescent="0.25">
      <c r="A36" s="45"/>
      <c r="B36" s="26"/>
      <c r="C36" s="157"/>
      <c r="D36" s="158" t="s">
        <v>395</v>
      </c>
      <c r="E36" s="248"/>
      <c r="F36" s="248"/>
      <c r="G36" s="248"/>
      <c r="H36" s="248"/>
      <c r="I36" s="248"/>
      <c r="J36" s="160"/>
      <c r="K36" s="46"/>
      <c r="L36" s="78"/>
    </row>
    <row r="37" spans="1:15" s="29" customFormat="1" ht="18" customHeight="1" x14ac:dyDescent="0.25">
      <c r="A37" s="45"/>
      <c r="B37" s="26"/>
      <c r="C37" s="157"/>
      <c r="D37" s="253" t="s">
        <v>396</v>
      </c>
      <c r="E37" s="248"/>
      <c r="F37" s="248"/>
      <c r="G37" s="248"/>
      <c r="H37" s="248"/>
      <c r="I37" s="95" t="s">
        <v>32</v>
      </c>
      <c r="J37" s="160"/>
      <c r="K37" s="46"/>
      <c r="L37" s="79">
        <f>VLOOKUP(I37,Kataloge!A1:B3,2,FALSE)</f>
        <v>0</v>
      </c>
    </row>
    <row r="38" spans="1:15" s="26" customFormat="1" ht="6" customHeight="1" x14ac:dyDescent="0.25">
      <c r="A38" s="45"/>
      <c r="C38" s="157"/>
      <c r="D38" s="248"/>
      <c r="E38" s="248"/>
      <c r="F38" s="248"/>
      <c r="G38" s="248"/>
      <c r="H38" s="248"/>
      <c r="I38" s="248"/>
      <c r="J38" s="160"/>
      <c r="K38" s="46"/>
      <c r="L38" s="256"/>
    </row>
    <row r="39" spans="1:15" s="29" customFormat="1" ht="18" customHeight="1" x14ac:dyDescent="0.25">
      <c r="A39" s="45"/>
      <c r="B39" s="26"/>
      <c r="C39" s="157"/>
      <c r="D39" s="158"/>
      <c r="E39" s="248"/>
      <c r="F39" s="159" t="s">
        <v>397</v>
      </c>
      <c r="G39" s="351"/>
      <c r="H39" s="248"/>
      <c r="I39" s="387" t="s">
        <v>202</v>
      </c>
      <c r="J39" s="160"/>
      <c r="K39" s="46"/>
      <c r="L39" s="79"/>
      <c r="N39" s="26"/>
      <c r="O39" s="26"/>
    </row>
    <row r="40" spans="1:15" s="29" customFormat="1" ht="4" customHeight="1" x14ac:dyDescent="0.25">
      <c r="A40" s="45"/>
      <c r="B40" s="26"/>
      <c r="C40" s="157"/>
      <c r="D40" s="158"/>
      <c r="E40" s="158"/>
      <c r="F40" s="352"/>
      <c r="G40" s="158"/>
      <c r="H40" s="248"/>
      <c r="I40" s="158"/>
      <c r="J40" s="160"/>
      <c r="K40" s="46"/>
      <c r="L40" s="78"/>
      <c r="N40" s="26"/>
      <c r="O40" s="26"/>
    </row>
    <row r="41" spans="1:15" s="29" customFormat="1" ht="18" customHeight="1" x14ac:dyDescent="0.25">
      <c r="A41" s="45"/>
      <c r="B41" s="26"/>
      <c r="C41" s="157"/>
      <c r="D41" s="158"/>
      <c r="E41" s="158"/>
      <c r="F41" s="352"/>
      <c r="G41" s="351"/>
      <c r="H41" s="248"/>
      <c r="I41" s="387" t="s">
        <v>175</v>
      </c>
      <c r="J41" s="160"/>
      <c r="K41" s="46"/>
      <c r="L41" s="78"/>
      <c r="N41" s="26"/>
      <c r="O41" s="26"/>
    </row>
    <row r="42" spans="1:15" s="29" customFormat="1" ht="4" customHeight="1" x14ac:dyDescent="0.25">
      <c r="A42" s="45"/>
      <c r="B42" s="26"/>
      <c r="C42" s="157"/>
      <c r="D42" s="158"/>
      <c r="E42" s="158"/>
      <c r="F42" s="352"/>
      <c r="G42" s="158"/>
      <c r="H42" s="248"/>
      <c r="I42" s="158"/>
      <c r="J42" s="160"/>
      <c r="K42" s="46"/>
      <c r="L42" s="78"/>
      <c r="N42" s="26"/>
      <c r="O42" s="26"/>
    </row>
    <row r="43" spans="1:15" s="29" customFormat="1" ht="18" customHeight="1" x14ac:dyDescent="0.25">
      <c r="A43" s="45"/>
      <c r="B43" s="26"/>
      <c r="C43" s="157"/>
      <c r="D43" s="158"/>
      <c r="E43" s="158"/>
      <c r="F43" s="352"/>
      <c r="G43" s="351"/>
      <c r="H43" s="248"/>
      <c r="I43" s="387" t="s">
        <v>176</v>
      </c>
      <c r="J43" s="160"/>
      <c r="K43" s="46"/>
      <c r="L43" s="78"/>
      <c r="N43" s="26"/>
      <c r="O43" s="26"/>
    </row>
    <row r="44" spans="1:15" s="29" customFormat="1" ht="6" customHeight="1" x14ac:dyDescent="0.25">
      <c r="A44" s="45"/>
      <c r="B44" s="26"/>
      <c r="C44" s="157"/>
      <c r="D44" s="158"/>
      <c r="E44" s="158"/>
      <c r="F44" s="352"/>
      <c r="G44" s="158"/>
      <c r="H44" s="248"/>
      <c r="I44" s="158"/>
      <c r="J44" s="160"/>
      <c r="K44" s="46"/>
      <c r="L44" s="78"/>
    </row>
    <row r="45" spans="1:15" s="29" customFormat="1" ht="18" customHeight="1" x14ac:dyDescent="0.25">
      <c r="A45" s="45"/>
      <c r="B45" s="26"/>
      <c r="C45" s="157"/>
      <c r="D45" s="158"/>
      <c r="E45" s="158"/>
      <c r="F45" s="352"/>
      <c r="G45" s="351"/>
      <c r="H45" s="248"/>
      <c r="I45" s="387" t="s">
        <v>177</v>
      </c>
      <c r="J45" s="160"/>
      <c r="K45" s="46"/>
      <c r="L45" s="78"/>
    </row>
    <row r="46" spans="1:15" s="29" customFormat="1" ht="4" customHeight="1" x14ac:dyDescent="0.25">
      <c r="A46" s="45"/>
      <c r="B46" s="26"/>
      <c r="C46" s="157"/>
      <c r="D46" s="158"/>
      <c r="E46" s="158"/>
      <c r="F46" s="352"/>
      <c r="G46" s="158"/>
      <c r="H46" s="248"/>
      <c r="I46" s="158"/>
      <c r="J46" s="160"/>
      <c r="K46" s="46"/>
      <c r="L46" s="78"/>
    </row>
    <row r="47" spans="1:15" s="29" customFormat="1" ht="18" customHeight="1" x14ac:dyDescent="0.25">
      <c r="A47" s="45"/>
      <c r="B47" s="26"/>
      <c r="C47" s="157"/>
      <c r="D47" s="158"/>
      <c r="E47" s="158"/>
      <c r="F47" s="352"/>
      <c r="G47" s="351"/>
      <c r="H47" s="248"/>
      <c r="I47" s="387" t="s">
        <v>178</v>
      </c>
      <c r="J47" s="160"/>
      <c r="K47" s="46"/>
      <c r="L47" s="78"/>
    </row>
    <row r="48" spans="1:15" s="29" customFormat="1" ht="4" customHeight="1" x14ac:dyDescent="0.25">
      <c r="A48" s="45"/>
      <c r="B48" s="26"/>
      <c r="C48" s="157"/>
      <c r="D48" s="158"/>
      <c r="E48" s="158"/>
      <c r="F48" s="352"/>
      <c r="G48" s="158"/>
      <c r="H48" s="248"/>
      <c r="I48" s="158"/>
      <c r="J48" s="160"/>
      <c r="K48" s="46"/>
      <c r="L48" s="78"/>
    </row>
    <row r="49" spans="1:12" s="29" customFormat="1" ht="18" customHeight="1" x14ac:dyDescent="0.25">
      <c r="A49" s="45"/>
      <c r="B49" s="26"/>
      <c r="C49" s="157"/>
      <c r="D49" s="158"/>
      <c r="E49" s="158"/>
      <c r="F49" s="352"/>
      <c r="G49" s="351"/>
      <c r="H49" s="248"/>
      <c r="I49" s="387" t="s">
        <v>179</v>
      </c>
      <c r="J49" s="160"/>
      <c r="K49" s="46"/>
      <c r="L49" s="78"/>
    </row>
    <row r="50" spans="1:12" s="29" customFormat="1" ht="6" customHeight="1" x14ac:dyDescent="0.25">
      <c r="A50" s="45"/>
      <c r="B50" s="26"/>
      <c r="C50" s="157"/>
      <c r="D50" s="158"/>
      <c r="E50" s="158"/>
      <c r="F50" s="158"/>
      <c r="G50" s="158"/>
      <c r="H50" s="158"/>
      <c r="I50" s="158"/>
      <c r="J50" s="160"/>
      <c r="K50" s="46"/>
      <c r="L50" s="78"/>
    </row>
    <row r="51" spans="1:12" s="24" customFormat="1" ht="18" customHeight="1" x14ac:dyDescent="0.25">
      <c r="A51" s="96"/>
      <c r="B51" s="25"/>
      <c r="C51" s="157"/>
      <c r="D51" s="353" t="s">
        <v>398</v>
      </c>
      <c r="E51" s="252" t="str">
        <f>IF($K$72=2,"","Betrag in €")</f>
        <v>Betrag in €</v>
      </c>
      <c r="F51" s="386"/>
      <c r="G51" s="159"/>
      <c r="H51" s="159"/>
      <c r="I51" s="159"/>
      <c r="J51" s="160"/>
      <c r="K51" s="46"/>
      <c r="L51" s="78"/>
    </row>
    <row r="52" spans="1:12" s="24" customFormat="1" ht="18" customHeight="1" x14ac:dyDescent="0.25">
      <c r="A52" s="96"/>
      <c r="B52" s="25"/>
      <c r="C52" s="157"/>
      <c r="D52" s="148"/>
      <c r="E52" s="148"/>
      <c r="F52" s="159"/>
      <c r="G52" s="159"/>
      <c r="H52" s="159"/>
      <c r="I52" s="159"/>
      <c r="J52" s="160"/>
      <c r="K52" s="46"/>
      <c r="L52" s="78"/>
    </row>
    <row r="53" spans="1:12" s="24" customFormat="1" ht="18" customHeight="1" x14ac:dyDescent="0.25">
      <c r="A53" s="96"/>
      <c r="B53" s="25"/>
      <c r="C53" s="157"/>
      <c r="D53" s="148"/>
      <c r="E53" s="148"/>
      <c r="F53" s="159"/>
      <c r="G53" s="159"/>
      <c r="H53" s="159"/>
      <c r="I53" s="159"/>
      <c r="J53" s="160"/>
      <c r="K53" s="46"/>
      <c r="L53" s="78"/>
    </row>
    <row r="54" spans="1:12" s="24" customFormat="1" ht="4" customHeight="1" x14ac:dyDescent="0.25">
      <c r="A54" s="96"/>
      <c r="B54" s="25"/>
      <c r="C54" s="105"/>
      <c r="D54" s="154"/>
      <c r="E54" s="154"/>
      <c r="F54" s="154"/>
      <c r="G54" s="154"/>
      <c r="H54" s="154"/>
      <c r="I54" s="154"/>
      <c r="J54" s="152"/>
      <c r="K54" s="46"/>
      <c r="L54" s="78"/>
    </row>
    <row r="55" spans="1:12" s="24" customFormat="1" ht="8.15" customHeight="1" x14ac:dyDescent="0.25">
      <c r="A55" s="96"/>
      <c r="B55" s="25"/>
      <c r="C55" s="25"/>
      <c r="D55" s="25"/>
      <c r="E55" s="25"/>
      <c r="F55" s="25"/>
      <c r="G55" s="25"/>
      <c r="H55" s="25"/>
      <c r="I55" s="25"/>
      <c r="J55" s="25"/>
      <c r="K55" s="97"/>
      <c r="L55" s="78"/>
    </row>
    <row r="56" spans="1:12" s="24" customFormat="1" ht="4" customHeight="1" x14ac:dyDescent="0.25">
      <c r="A56" s="96"/>
      <c r="B56" s="25"/>
      <c r="C56" s="250"/>
      <c r="D56" s="153"/>
      <c r="E56" s="153"/>
      <c r="F56" s="153"/>
      <c r="G56" s="153"/>
      <c r="H56" s="153"/>
      <c r="I56" s="153"/>
      <c r="J56" s="151"/>
      <c r="K56" s="97"/>
      <c r="L56" s="78"/>
    </row>
    <row r="57" spans="1:12" s="33" customFormat="1" ht="18" customHeight="1" x14ac:dyDescent="0.25">
      <c r="A57" s="41"/>
      <c r="B57" s="31" t="s">
        <v>275</v>
      </c>
      <c r="C57" s="157"/>
      <c r="D57" s="307" t="s">
        <v>171</v>
      </c>
      <c r="E57" s="158"/>
      <c r="F57" s="47"/>
      <c r="G57" s="48"/>
      <c r="H57" s="48"/>
      <c r="I57" s="49"/>
      <c r="J57" s="160"/>
      <c r="K57" s="43"/>
      <c r="L57" s="78"/>
    </row>
    <row r="58" spans="1:12" s="29" customFormat="1" ht="4" customHeight="1" x14ac:dyDescent="0.25">
      <c r="A58" s="45"/>
      <c r="B58" s="26"/>
      <c r="C58" s="157"/>
      <c r="D58" s="158"/>
      <c r="E58" s="158"/>
      <c r="F58" s="158"/>
      <c r="G58" s="158"/>
      <c r="H58" s="158"/>
      <c r="I58" s="158"/>
      <c r="J58" s="160"/>
      <c r="K58" s="46"/>
      <c r="L58" s="78"/>
    </row>
    <row r="59" spans="1:12" s="33" customFormat="1" ht="18" customHeight="1" x14ac:dyDescent="0.25">
      <c r="A59" s="41"/>
      <c r="B59" s="58"/>
      <c r="C59" s="157"/>
      <c r="D59" s="307" t="s">
        <v>173</v>
      </c>
      <c r="E59" s="158"/>
      <c r="F59" s="47"/>
      <c r="G59" s="49"/>
      <c r="H59" s="158"/>
      <c r="I59" s="158"/>
      <c r="J59" s="160"/>
      <c r="K59" s="43"/>
      <c r="L59" s="78"/>
    </row>
    <row r="60" spans="1:12" s="29" customFormat="1" ht="4" customHeight="1" x14ac:dyDescent="0.25">
      <c r="A60" s="45"/>
      <c r="B60" s="26"/>
      <c r="C60" s="157"/>
      <c r="D60" s="158"/>
      <c r="E60" s="158"/>
      <c r="F60" s="158"/>
      <c r="G60" s="158"/>
      <c r="H60" s="158"/>
      <c r="I60" s="158"/>
      <c r="J60" s="160"/>
      <c r="K60" s="46"/>
      <c r="L60" s="78"/>
    </row>
    <row r="61" spans="1:12" s="33" customFormat="1" ht="18" customHeight="1" x14ac:dyDescent="0.25">
      <c r="A61" s="41"/>
      <c r="B61" s="58"/>
      <c r="C61" s="157"/>
      <c r="D61" s="307" t="s">
        <v>174</v>
      </c>
      <c r="E61" s="158"/>
      <c r="F61" s="47"/>
      <c r="G61" s="49"/>
      <c r="H61" s="158"/>
      <c r="I61" s="158"/>
      <c r="J61" s="160"/>
      <c r="K61" s="43"/>
      <c r="L61" s="78"/>
    </row>
    <row r="62" spans="1:12" s="29" customFormat="1" ht="4" customHeight="1" x14ac:dyDescent="0.25">
      <c r="A62" s="45"/>
      <c r="B62" s="26"/>
      <c r="C62" s="157"/>
      <c r="D62" s="158"/>
      <c r="E62" s="158"/>
      <c r="F62" s="158"/>
      <c r="G62" s="158"/>
      <c r="H62" s="158"/>
      <c r="I62" s="158"/>
      <c r="J62" s="160"/>
      <c r="K62" s="46"/>
      <c r="L62" s="78"/>
    </row>
    <row r="63" spans="1:12" s="29" customFormat="1" ht="18" customHeight="1" x14ac:dyDescent="0.25">
      <c r="A63" s="45"/>
      <c r="B63" s="26"/>
      <c r="C63" s="157"/>
      <c r="D63" s="245" t="s">
        <v>172</v>
      </c>
      <c r="E63" s="158"/>
      <c r="F63" s="47"/>
      <c r="G63" s="48"/>
      <c r="H63" s="48"/>
      <c r="I63" s="49"/>
      <c r="J63" s="160"/>
      <c r="K63" s="46"/>
      <c r="L63" s="78"/>
    </row>
    <row r="64" spans="1:12" s="24" customFormat="1" ht="4" customHeight="1" x14ac:dyDescent="0.25">
      <c r="A64" s="96"/>
      <c r="B64" s="25"/>
      <c r="C64" s="308"/>
      <c r="D64" s="154"/>
      <c r="E64" s="154"/>
      <c r="F64" s="154"/>
      <c r="G64" s="154"/>
      <c r="H64" s="154"/>
      <c r="I64" s="154"/>
      <c r="J64" s="152"/>
      <c r="K64" s="97"/>
      <c r="L64" s="78"/>
    </row>
    <row r="65" spans="1:12" s="29" customFormat="1" ht="8.15" customHeight="1" x14ac:dyDescent="0.25">
      <c r="A65" s="174"/>
      <c r="B65" s="65"/>
      <c r="C65" s="65"/>
      <c r="D65" s="65"/>
      <c r="E65" s="65"/>
      <c r="F65" s="65"/>
      <c r="G65" s="65"/>
      <c r="H65" s="65"/>
      <c r="I65" s="65"/>
      <c r="J65" s="65"/>
      <c r="K65" s="66"/>
      <c r="L65" s="78"/>
    </row>
    <row r="66" spans="1:12" s="26" customFormat="1" ht="12" customHeight="1" x14ac:dyDescent="0.25">
      <c r="A66" s="44"/>
      <c r="L66" s="256"/>
    </row>
    <row r="67" spans="1:12" s="26" customFormat="1" ht="12" customHeight="1" x14ac:dyDescent="0.25">
      <c r="A67" s="44"/>
      <c r="L67" s="256"/>
    </row>
    <row r="68" spans="1:12" s="26" customFormat="1" ht="12" customHeight="1" x14ac:dyDescent="0.25">
      <c r="A68" s="44"/>
      <c r="L68" s="256"/>
    </row>
    <row r="69" spans="1:12" s="26" customFormat="1" ht="12" customHeight="1" x14ac:dyDescent="0.25">
      <c r="A69" s="44"/>
      <c r="L69" s="256"/>
    </row>
    <row r="70" spans="1:12" s="26" customFormat="1" ht="12" customHeight="1" x14ac:dyDescent="0.25">
      <c r="A70" s="44"/>
      <c r="L70" s="256"/>
    </row>
    <row r="71" spans="1:12" s="26" customFormat="1" ht="12" customHeight="1" x14ac:dyDescent="0.25">
      <c r="A71" s="44"/>
      <c r="L71" s="256"/>
    </row>
    <row r="72" spans="1:12" s="58" customFormat="1" ht="4" customHeight="1" x14ac:dyDescent="0.25">
      <c r="A72" s="67"/>
      <c r="B72" s="67"/>
      <c r="K72" s="26"/>
      <c r="L72" s="256"/>
    </row>
    <row r="73" spans="1:12" s="24" customFormat="1" ht="11.15" customHeight="1" x14ac:dyDescent="0.25">
      <c r="A73" s="68" t="s">
        <v>16</v>
      </c>
      <c r="B73" s="69" t="s">
        <v>29</v>
      </c>
      <c r="C73" s="69"/>
      <c r="D73" s="69"/>
      <c r="E73" s="69"/>
      <c r="F73" s="69"/>
      <c r="G73" s="69"/>
      <c r="H73" s="69"/>
      <c r="I73" s="69"/>
      <c r="L73" s="78"/>
    </row>
    <row r="74" spans="1:12" s="33" customFormat="1" ht="4" customHeight="1" x14ac:dyDescent="0.25">
      <c r="A74" s="71"/>
      <c r="B74" s="72"/>
      <c r="C74" s="72"/>
      <c r="D74" s="72"/>
      <c r="E74" s="72"/>
      <c r="F74" s="72"/>
      <c r="G74" s="72"/>
      <c r="H74" s="72"/>
      <c r="I74" s="72"/>
      <c r="L74" s="78"/>
    </row>
    <row r="75" spans="1:12" s="33" customFormat="1" ht="11.15" customHeight="1" x14ac:dyDescent="0.25">
      <c r="A75" s="21" t="str">
        <f>'Seite 1 Allgemeine Angaben'!$A$66</f>
        <v>Antrag FR Ernteversicherungen</v>
      </c>
      <c r="B75" s="72"/>
      <c r="C75" s="72"/>
      <c r="D75" s="72"/>
      <c r="E75" s="72"/>
      <c r="L75" s="78"/>
    </row>
    <row r="76" spans="1:12" s="33" customFormat="1" ht="11.15" customHeight="1" x14ac:dyDescent="0.25">
      <c r="A76" s="73" t="str">
        <f>'Seite 1 Allgemeine Angaben'!$A$67</f>
        <v>Formularversion: V 1.2 vom 04.12.23 - öffentlich -</v>
      </c>
      <c r="B76" s="72"/>
      <c r="C76" s="72"/>
      <c r="D76" s="72"/>
      <c r="E76" s="72"/>
      <c r="F76" s="22"/>
      <c r="G76" s="22"/>
      <c r="H76" s="22"/>
      <c r="I76" s="22"/>
      <c r="L76" s="78"/>
    </row>
  </sheetData>
  <sheetProtection password="E8E7" sheet="1" objects="1" scenarios="1" selectLockedCells="1" autoFilter="0"/>
  <conditionalFormatting sqref="D32:I50">
    <cfRule type="expression" dxfId="5" priority="26">
      <formula>$L$30=2</formula>
    </cfRule>
  </conditionalFormatting>
  <conditionalFormatting sqref="D39:I50">
    <cfRule type="expression" dxfId="4" priority="25">
      <formula>$L$37=2</formula>
    </cfRule>
  </conditionalFormatting>
  <dataValidations count="1">
    <dataValidation type="list" allowBlank="1" showErrorMessage="1" errorTitle="Ergebnis" error="Bitte auswählen!" sqref="I37 I30">
      <formula1>Ergebnis</formula1>
    </dataValidation>
  </dataValidations>
  <pageMargins left="0.59055118110236227" right="0.39370078740157483" top="0.19685039370078741" bottom="0.39370078740157483" header="0.19685039370078741" footer="0.19685039370078741"/>
  <pageSetup paperSize="9" orientation="portrait" r:id="rId1"/>
  <headerFooter>
    <oddFooter>&amp;C&amp;A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4" r:id="rId4" name="Kontrollkästchen 5">
              <controlPr defaultSize="0" autoFill="0" autoLine="0" autoPict="0" altText="Personengesellschaft">
                <anchor moveWithCells="1">
                  <from>
                    <xdr:col>3</xdr:col>
                    <xdr:colOff>19050</xdr:colOff>
                    <xdr:row>8</xdr:row>
                    <xdr:rowOff>12700</xdr:rowOff>
                  </from>
                  <to>
                    <xdr:col>3</xdr:col>
                    <xdr:colOff>742950</xdr:colOff>
                    <xdr:row>9</xdr:row>
                    <xdr:rowOff>0</xdr:rowOff>
                  </to>
                </anchor>
              </controlPr>
            </control>
          </mc:Choice>
        </mc:AlternateContent>
        <mc:AlternateContent xmlns:mc="http://schemas.openxmlformats.org/markup-compatibility/2006">
          <mc:Choice Requires="x14">
            <control shapeId="4125" r:id="rId5" name="Kontrollkästchen 5">
              <controlPr defaultSize="0" autoFill="0" autoLine="0" autoPict="0" altText="sonstiges">
                <anchor moveWithCells="1">
                  <from>
                    <xdr:col>3</xdr:col>
                    <xdr:colOff>19050</xdr:colOff>
                    <xdr:row>12</xdr:row>
                    <xdr:rowOff>12700</xdr:rowOff>
                  </from>
                  <to>
                    <xdr:col>3</xdr:col>
                    <xdr:colOff>742950</xdr:colOff>
                    <xdr:row>13</xdr:row>
                    <xdr:rowOff>0</xdr:rowOff>
                  </to>
                </anchor>
              </controlPr>
            </control>
          </mc:Choice>
        </mc:AlternateContent>
        <mc:AlternateContent xmlns:mc="http://schemas.openxmlformats.org/markup-compatibility/2006">
          <mc:Choice Requires="x14">
            <control shapeId="4113" r:id="rId6" name="Kontrollkästchen 5">
              <controlPr defaultSize="0" autoFill="0" autoLine="0" autoPict="0" altText="Einzelunternehmen">
                <anchor moveWithCells="1">
                  <from>
                    <xdr:col>3</xdr:col>
                    <xdr:colOff>19050</xdr:colOff>
                    <xdr:row>6</xdr:row>
                    <xdr:rowOff>12700</xdr:rowOff>
                  </from>
                  <to>
                    <xdr:col>3</xdr:col>
                    <xdr:colOff>742950</xdr:colOff>
                    <xdr:row>7</xdr:row>
                    <xdr:rowOff>0</xdr:rowOff>
                  </to>
                </anchor>
              </controlPr>
            </control>
          </mc:Choice>
        </mc:AlternateContent>
        <mc:AlternateContent xmlns:mc="http://schemas.openxmlformats.org/markup-compatibility/2006">
          <mc:Choice Requires="x14">
            <control shapeId="4115" r:id="rId7" name="Kontrollkästchen 5">
              <controlPr defaultSize="0" autoFill="0" autoLine="0" autoPict="0" altText="juristische Person">
                <anchor moveWithCells="1">
                  <from>
                    <xdr:col>3</xdr:col>
                    <xdr:colOff>19050</xdr:colOff>
                    <xdr:row>10</xdr:row>
                    <xdr:rowOff>12700</xdr:rowOff>
                  </from>
                  <to>
                    <xdr:col>3</xdr:col>
                    <xdr:colOff>742950</xdr:colOff>
                    <xdr:row>11</xdr:row>
                    <xdr:rowOff>0</xdr:rowOff>
                  </to>
                </anchor>
              </controlPr>
            </control>
          </mc:Choice>
        </mc:AlternateContent>
        <mc:AlternateContent xmlns:mc="http://schemas.openxmlformats.org/markup-compatibility/2006">
          <mc:Choice Requires="x14">
            <control shapeId="4128" r:id="rId8" name="Kontrollkästchen 5">
              <controlPr defaultSize="0" autoFill="0" autoLine="0" autoPict="0" altText="Personengesellschaft">
                <anchor moveWithCells="1">
                  <from>
                    <xdr:col>3</xdr:col>
                    <xdr:colOff>19050</xdr:colOff>
                    <xdr:row>20</xdr:row>
                    <xdr:rowOff>12700</xdr:rowOff>
                  </from>
                  <to>
                    <xdr:col>3</xdr:col>
                    <xdr:colOff>742950</xdr:colOff>
                    <xdr:row>21</xdr:row>
                    <xdr:rowOff>0</xdr:rowOff>
                  </to>
                </anchor>
              </controlPr>
            </control>
          </mc:Choice>
        </mc:AlternateContent>
        <mc:AlternateContent xmlns:mc="http://schemas.openxmlformats.org/markup-compatibility/2006">
          <mc:Choice Requires="x14">
            <control shapeId="4129" r:id="rId9" name="Kontrollkästchen 5">
              <controlPr defaultSize="0" autoFill="0" autoLine="0" autoPict="0" altText="Personengesellschaft">
                <anchor moveWithCells="1">
                  <from>
                    <xdr:col>3</xdr:col>
                    <xdr:colOff>19050</xdr:colOff>
                    <xdr:row>22</xdr:row>
                    <xdr:rowOff>12700</xdr:rowOff>
                  </from>
                  <to>
                    <xdr:col>3</xdr:col>
                    <xdr:colOff>742950</xdr:colOff>
                    <xdr:row>23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BF219"/>
  <sheetViews>
    <sheetView showGridLines="0" topLeftCell="A2" zoomScaleNormal="100" zoomScaleSheetLayoutView="130" workbookViewId="0">
      <selection activeCell="D20" sqref="D20"/>
    </sheetView>
  </sheetViews>
  <sheetFormatPr baseColWidth="10" defaultColWidth="12.59765625" defaultRowHeight="11.5" x14ac:dyDescent="0.25"/>
  <cols>
    <col min="1" max="1" width="1.69921875" style="37" customWidth="1"/>
    <col min="2" max="2" width="6.69921875" style="37" customWidth="1"/>
    <col min="3" max="3" width="0.8984375" style="37" customWidth="1"/>
    <col min="4" max="4" width="30.69921875" style="37" customWidth="1"/>
    <col min="5" max="5" width="0.8984375" style="37" customWidth="1"/>
    <col min="6" max="6" width="25.69921875" style="37" customWidth="1"/>
    <col min="7" max="7" width="0.8984375" style="37" customWidth="1"/>
    <col min="8" max="8" width="15.69921875" style="37" customWidth="1"/>
    <col min="9" max="9" width="30.69921875" style="37" customWidth="1"/>
    <col min="10" max="10" width="0.8984375" style="37" customWidth="1"/>
    <col min="11" max="11" width="25.69921875" style="37" customWidth="1"/>
    <col min="12" max="12" width="0.8984375" style="37" customWidth="1"/>
    <col min="13" max="13" width="18.69921875" style="37" customWidth="1"/>
    <col min="14" max="14" width="0.8984375" style="37" customWidth="1"/>
    <col min="15" max="15" width="18.69921875" style="37" customWidth="1"/>
    <col min="16" max="16" width="0.8984375" style="37" customWidth="1"/>
    <col min="17" max="17" width="25.69921875" style="37" customWidth="1"/>
    <col min="18" max="18" width="0.8984375" style="37" customWidth="1"/>
    <col min="19" max="19" width="18.69921875" style="37" customWidth="1"/>
    <col min="20" max="20" width="0.8984375" style="37" customWidth="1"/>
    <col min="21" max="21" width="10.69921875" style="37" customWidth="1"/>
    <col min="22" max="22" width="0.8984375" style="37" customWidth="1"/>
    <col min="23" max="23" width="6.69921875" style="37" customWidth="1"/>
    <col min="24" max="24" width="0.8984375" style="37" customWidth="1"/>
    <col min="25" max="25" width="6.69921875" style="37" customWidth="1"/>
    <col min="26" max="26" width="0.8984375" style="37" customWidth="1"/>
    <col min="27" max="27" width="6.69921875" style="37" customWidth="1"/>
    <col min="28" max="28" width="0.8984375" style="37" customWidth="1"/>
    <col min="29" max="29" width="6.69921875" style="37" customWidth="1"/>
    <col min="30" max="30" width="0.8984375" style="37" customWidth="1"/>
    <col min="31" max="31" width="6.69921875" style="37" customWidth="1"/>
    <col min="32" max="32" width="0.8984375" style="37" customWidth="1"/>
    <col min="33" max="33" width="6.69921875" style="37" customWidth="1"/>
    <col min="34" max="34" width="0.8984375" style="37" customWidth="1"/>
    <col min="35" max="35" width="18.69921875" style="37" customWidth="1"/>
    <col min="36" max="36" width="0.8984375" style="37" customWidth="1"/>
    <col min="37" max="37" width="18.69921875" style="37" customWidth="1"/>
    <col min="38" max="38" width="0.8984375" style="37" customWidth="1"/>
    <col min="39" max="39" width="15.69921875" style="37" customWidth="1"/>
    <col min="40" max="40" width="1.69921875" style="37" customWidth="1"/>
    <col min="41" max="41" width="20.69921875" style="37" customWidth="1"/>
    <col min="42" max="42" width="5.69921875" style="37" hidden="1" customWidth="1"/>
    <col min="43" max="57" width="12.69921875" style="37" hidden="1" customWidth="1"/>
    <col min="59" max="16384" width="12.59765625" style="37"/>
  </cols>
  <sheetData>
    <row r="1" spans="1:57" ht="15" hidden="1" customHeight="1" x14ac:dyDescent="0.25">
      <c r="A1" s="77"/>
      <c r="B1" s="77"/>
      <c r="C1" s="77"/>
      <c r="D1" s="77"/>
      <c r="E1" s="77"/>
      <c r="F1" s="225">
        <v>1</v>
      </c>
      <c r="G1" s="225">
        <v>2</v>
      </c>
      <c r="H1" s="225">
        <v>3</v>
      </c>
      <c r="I1" s="225">
        <v>4</v>
      </c>
      <c r="J1" s="225">
        <v>5</v>
      </c>
      <c r="K1" s="225">
        <v>6</v>
      </c>
      <c r="L1" s="225">
        <v>7</v>
      </c>
      <c r="M1" s="225">
        <v>8</v>
      </c>
      <c r="N1" s="225"/>
      <c r="O1" s="225">
        <v>10</v>
      </c>
      <c r="P1" s="225">
        <v>9</v>
      </c>
      <c r="Q1" s="225">
        <v>12</v>
      </c>
      <c r="R1" s="225">
        <v>11</v>
      </c>
      <c r="S1" s="225">
        <v>14</v>
      </c>
      <c r="T1" s="225">
        <v>13</v>
      </c>
      <c r="U1" s="225">
        <v>16</v>
      </c>
      <c r="V1" s="225">
        <v>15</v>
      </c>
      <c r="W1" s="225">
        <v>18</v>
      </c>
      <c r="X1" s="225">
        <v>17</v>
      </c>
      <c r="Y1" s="225">
        <v>20</v>
      </c>
      <c r="Z1" s="225">
        <v>19</v>
      </c>
      <c r="AA1" s="225">
        <v>22</v>
      </c>
      <c r="AB1" s="225">
        <v>21</v>
      </c>
      <c r="AC1" s="225">
        <v>24</v>
      </c>
      <c r="AD1" s="225">
        <v>23</v>
      </c>
      <c r="AE1" s="225">
        <v>26</v>
      </c>
      <c r="AF1" s="225">
        <v>25</v>
      </c>
      <c r="AG1" s="225">
        <v>28</v>
      </c>
      <c r="AH1" s="225">
        <v>27</v>
      </c>
      <c r="AI1" s="225">
        <v>30</v>
      </c>
      <c r="AJ1" s="225">
        <v>29</v>
      </c>
      <c r="AK1" s="225">
        <v>32</v>
      </c>
      <c r="AL1" s="225">
        <v>31</v>
      </c>
      <c r="AM1" s="225">
        <v>34</v>
      </c>
      <c r="AN1" s="225"/>
      <c r="AO1" s="225">
        <v>36</v>
      </c>
      <c r="AP1" s="225">
        <v>37</v>
      </c>
      <c r="AQ1" s="225">
        <v>38</v>
      </c>
      <c r="AR1" s="225">
        <v>39</v>
      </c>
      <c r="AS1" s="225">
        <v>40</v>
      </c>
      <c r="AT1" s="225">
        <v>41</v>
      </c>
      <c r="AU1" s="225">
        <v>42</v>
      </c>
      <c r="AV1" s="225">
        <v>43</v>
      </c>
      <c r="AW1" s="225">
        <v>44</v>
      </c>
      <c r="AX1" s="225">
        <v>45</v>
      </c>
      <c r="AY1" s="225">
        <v>46</v>
      </c>
      <c r="AZ1" s="225">
        <v>47</v>
      </c>
      <c r="BA1" s="225">
        <v>48</v>
      </c>
      <c r="BB1" s="225">
        <v>49</v>
      </c>
      <c r="BC1" s="225">
        <v>50</v>
      </c>
      <c r="BD1" s="225">
        <v>51</v>
      </c>
      <c r="BE1" s="225">
        <v>52</v>
      </c>
    </row>
    <row r="2" spans="1:57" s="24" customFormat="1" ht="15" customHeight="1" x14ac:dyDescent="0.2">
      <c r="A2" s="91" t="str">
        <f>IF('Seite 1 Allgemeine Angaben'!$G$14=TRUE,"",CONCATENATE('Seite 1 Allgemeine Angaben'!$D$18," ",IF('Seite 1 Allgemeine Angaben'!$E$18="","__________",'Seite 1 Allgemeine Angaben'!$E$18)))</f>
        <v>Aktenzeichen __________</v>
      </c>
      <c r="B2" s="91"/>
      <c r="C2" s="91"/>
      <c r="AN2" s="181" t="str">
        <f>'Seite 1 Allgemeine Angaben'!$A$66</f>
        <v>Antrag FR Ernteversicherungen</v>
      </c>
      <c r="AO2" s="181"/>
      <c r="AP2" s="77"/>
      <c r="AQ2" s="77"/>
      <c r="AR2" s="77"/>
      <c r="AS2" s="77"/>
      <c r="AT2" s="77"/>
      <c r="AU2" s="77"/>
      <c r="AV2" s="77"/>
      <c r="AW2" s="77"/>
      <c r="AX2" s="77"/>
      <c r="AY2" s="77"/>
      <c r="AZ2" s="77"/>
      <c r="BA2" s="77"/>
      <c r="BB2" s="77"/>
      <c r="BC2" s="77"/>
      <c r="BD2" s="227"/>
      <c r="BE2" s="227"/>
    </row>
    <row r="3" spans="1:57" s="24" customFormat="1" ht="15" customHeight="1" x14ac:dyDescent="0.2">
      <c r="A3" s="91" t="str">
        <f>CONCATENATE("Antragsteller ",IF('Seite 1 Allgemeine Angaben'!$C$26="","_________________________",'Seite 1 Allgemeine Angaben'!$C$26))</f>
        <v>Antragsteller _________________________</v>
      </c>
      <c r="B3" s="91"/>
      <c r="C3" s="91"/>
      <c r="AN3" s="182" t="str">
        <f>'Seite 1 Allgemeine Angaben'!$A$67</f>
        <v>Formularversion: V 1.2 vom 04.12.23 - öffentlich -</v>
      </c>
      <c r="AO3" s="181"/>
      <c r="AP3" s="77"/>
      <c r="AQ3" s="77"/>
      <c r="AR3" s="77"/>
      <c r="AS3" s="77"/>
      <c r="AT3" s="77"/>
      <c r="AU3" s="77"/>
      <c r="AV3" s="77"/>
      <c r="AW3" s="77"/>
      <c r="AX3" s="77"/>
      <c r="AY3" s="77"/>
      <c r="AZ3" s="77"/>
      <c r="BA3" s="77"/>
      <c r="BB3" s="77"/>
      <c r="BC3" s="77"/>
      <c r="BD3" s="227"/>
      <c r="BE3" s="227"/>
    </row>
    <row r="4" spans="1:57" s="24" customFormat="1" ht="8.15" customHeight="1" x14ac:dyDescent="0.2">
      <c r="AO4" s="181"/>
      <c r="AP4" s="77"/>
      <c r="AQ4" s="77"/>
      <c r="AR4" s="77"/>
      <c r="AS4" s="77"/>
      <c r="AT4" s="77"/>
      <c r="AU4" s="77"/>
      <c r="AV4" s="77"/>
      <c r="AW4" s="77"/>
      <c r="AX4" s="77"/>
      <c r="AY4" s="77"/>
      <c r="AZ4" s="77"/>
      <c r="BA4" s="77"/>
      <c r="BB4" s="77"/>
      <c r="BC4" s="77"/>
      <c r="BD4" s="227"/>
      <c r="BE4" s="227"/>
    </row>
    <row r="5" spans="1:57" ht="18" customHeight="1" x14ac:dyDescent="0.25">
      <c r="A5" s="34"/>
      <c r="B5" s="347" t="s">
        <v>288</v>
      </c>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6"/>
      <c r="AO5" s="181"/>
      <c r="AP5" s="77"/>
      <c r="AQ5" s="337" t="str">
        <f>"$A$2:$AN$"&amp;LOOKUP(2,1/(A1:A218&lt;&gt;0),ROW(A:A))-3</f>
        <v>$A$2:$AN$18</v>
      </c>
      <c r="AR5" s="77"/>
      <c r="AS5" s="77"/>
      <c r="AT5" s="77"/>
      <c r="AU5" s="77"/>
      <c r="AV5" s="77"/>
      <c r="AW5" s="77"/>
      <c r="AX5" s="77"/>
      <c r="AY5" s="77"/>
      <c r="AZ5" s="77"/>
      <c r="BA5" s="77"/>
      <c r="BB5" s="77"/>
      <c r="BC5" s="77"/>
      <c r="BD5" s="306">
        <v>0.5</v>
      </c>
      <c r="BE5" s="304" t="s">
        <v>215</v>
      </c>
    </row>
    <row r="6" spans="1:57" s="29" customFormat="1" ht="8.15" customHeight="1" x14ac:dyDescent="0.2">
      <c r="A6" s="45"/>
      <c r="B6" s="26"/>
      <c r="C6" s="26"/>
      <c r="D6" s="26"/>
      <c r="E6" s="26"/>
      <c r="F6" s="26"/>
      <c r="G6" s="26"/>
      <c r="H6" s="26"/>
      <c r="I6" s="26"/>
      <c r="J6" s="26"/>
      <c r="K6" s="26"/>
      <c r="L6" s="26"/>
      <c r="M6" s="26"/>
      <c r="N6" s="26"/>
      <c r="O6" s="84"/>
      <c r="P6" s="84"/>
      <c r="Q6" s="84"/>
      <c r="R6" s="84"/>
      <c r="S6" s="84"/>
      <c r="T6" s="84"/>
      <c r="U6" s="84"/>
      <c r="V6" s="84"/>
      <c r="W6" s="84"/>
      <c r="X6" s="84"/>
      <c r="Y6" s="84"/>
      <c r="Z6" s="84"/>
      <c r="AA6" s="84"/>
      <c r="AB6" s="84"/>
      <c r="AC6" s="84"/>
      <c r="AD6" s="84"/>
      <c r="AE6" s="84"/>
      <c r="AF6" s="84"/>
      <c r="AG6" s="84"/>
      <c r="AH6" s="84"/>
      <c r="AI6" s="84"/>
      <c r="AJ6" s="84"/>
      <c r="AK6" s="84"/>
      <c r="AL6" s="84"/>
      <c r="AM6" s="84"/>
      <c r="AN6" s="98"/>
      <c r="AO6" s="181"/>
      <c r="AP6" s="78"/>
      <c r="AQ6" s="78"/>
      <c r="AR6" s="78"/>
      <c r="AS6" s="78"/>
      <c r="AT6" s="78"/>
      <c r="AU6" s="78"/>
      <c r="AV6" s="78"/>
      <c r="AW6" s="78"/>
      <c r="AX6" s="77"/>
      <c r="AY6" s="77"/>
      <c r="AZ6" s="77"/>
      <c r="BA6" s="77"/>
      <c r="BB6" s="77"/>
      <c r="BC6" s="78"/>
      <c r="BD6" s="228"/>
      <c r="BE6" s="228"/>
    </row>
    <row r="7" spans="1:57" s="29" customFormat="1" ht="18" customHeight="1" x14ac:dyDescent="0.2">
      <c r="A7" s="45"/>
      <c r="B7" s="206"/>
      <c r="C7" s="237"/>
      <c r="D7" s="237" t="s">
        <v>208</v>
      </c>
      <c r="E7" s="237"/>
      <c r="F7" s="207"/>
      <c r="G7" s="207"/>
      <c r="H7" s="207"/>
      <c r="I7" s="207"/>
      <c r="J7" s="207"/>
      <c r="K7" s="207"/>
      <c r="L7" s="207"/>
      <c r="M7" s="207"/>
      <c r="N7" s="207"/>
      <c r="O7" s="210">
        <f>SUM(O8:O12)</f>
        <v>0</v>
      </c>
      <c r="P7" s="210"/>
      <c r="Q7" s="207"/>
      <c r="R7" s="207"/>
      <c r="S7" s="207"/>
      <c r="T7" s="207"/>
      <c r="U7" s="207"/>
      <c r="V7" s="207"/>
      <c r="W7" s="208">
        <f>AR7</f>
        <v>0</v>
      </c>
      <c r="X7" s="208"/>
      <c r="Y7" s="208">
        <f>AS7</f>
        <v>0</v>
      </c>
      <c r="Z7" s="208"/>
      <c r="AA7" s="208">
        <f>AT7</f>
        <v>0</v>
      </c>
      <c r="AB7" s="208"/>
      <c r="AC7" s="208">
        <f>AU7</f>
        <v>0</v>
      </c>
      <c r="AD7" s="208"/>
      <c r="AE7" s="208">
        <f>AV7</f>
        <v>0</v>
      </c>
      <c r="AF7" s="208"/>
      <c r="AG7" s="208">
        <f t="shared" ref="AG7" si="0">AW7</f>
        <v>0</v>
      </c>
      <c r="AH7" s="208"/>
      <c r="AI7" s="201"/>
      <c r="AJ7" s="210"/>
      <c r="AK7" s="201">
        <f>SUM(AK8:AK12)</f>
        <v>0</v>
      </c>
      <c r="AL7" s="201"/>
      <c r="AM7" s="212">
        <f>SUM(AM8:AM12)</f>
        <v>0</v>
      </c>
      <c r="AN7" s="46"/>
      <c r="AO7" s="181"/>
      <c r="AP7" s="233"/>
      <c r="AQ7" s="233" t="s">
        <v>189</v>
      </c>
      <c r="AR7" s="234">
        <f>SUM(AR8:AR12)</f>
        <v>0</v>
      </c>
      <c r="AS7" s="234">
        <f>SUM(AS8:AS12)</f>
        <v>0</v>
      </c>
      <c r="AT7" s="234">
        <f t="shared" ref="AT7:AW7" si="1">SUM(AT8:AT12)</f>
        <v>0</v>
      </c>
      <c r="AU7" s="234">
        <f t="shared" si="1"/>
        <v>0</v>
      </c>
      <c r="AV7" s="234">
        <f t="shared" si="1"/>
        <v>0</v>
      </c>
      <c r="AW7" s="234">
        <f t="shared" si="1"/>
        <v>0</v>
      </c>
      <c r="AX7" s="230">
        <f>SUM(AX8:AX12)</f>
        <v>0</v>
      </c>
      <c r="AY7" s="230">
        <f t="shared" ref="AY7:BC7" si="2">SUM(AY8:AY12)</f>
        <v>0</v>
      </c>
      <c r="AZ7" s="230">
        <f t="shared" si="2"/>
        <v>0</v>
      </c>
      <c r="BA7" s="230">
        <f t="shared" si="2"/>
        <v>0</v>
      </c>
      <c r="BB7" s="230">
        <f t="shared" si="2"/>
        <v>0</v>
      </c>
      <c r="BC7" s="230">
        <f t="shared" si="2"/>
        <v>0</v>
      </c>
      <c r="BD7" s="330">
        <f>SUM(BD8:BD12)</f>
        <v>0</v>
      </c>
      <c r="BE7" s="330">
        <f>SUM(BE8:BE12)</f>
        <v>0</v>
      </c>
    </row>
    <row r="8" spans="1:57" s="29" customFormat="1" ht="18" customHeight="1" x14ac:dyDescent="0.2">
      <c r="A8" s="45"/>
      <c r="B8" s="205"/>
      <c r="C8" s="238"/>
      <c r="D8" s="238" t="s">
        <v>196</v>
      </c>
      <c r="E8" s="238"/>
      <c r="F8" s="202" t="str">
        <f>Kataloge!A5</f>
        <v>Obst</v>
      </c>
      <c r="G8" s="202"/>
      <c r="H8" s="202"/>
      <c r="I8" s="202"/>
      <c r="J8" s="202"/>
      <c r="K8" s="200"/>
      <c r="L8" s="200"/>
      <c r="M8" s="200"/>
      <c r="N8" s="200"/>
      <c r="O8" s="211">
        <f>SUMPRODUCT(($D$20:$D$218=$F8)*(ROUND($O$20:$O$218,4)))</f>
        <v>0</v>
      </c>
      <c r="P8" s="211"/>
      <c r="Q8" s="200"/>
      <c r="R8" s="200"/>
      <c r="S8" s="200"/>
      <c r="T8" s="200"/>
      <c r="U8" s="200"/>
      <c r="V8" s="200"/>
      <c r="W8" s="204">
        <f>AR8</f>
        <v>0</v>
      </c>
      <c r="X8" s="204"/>
      <c r="Y8" s="204">
        <f>AS8</f>
        <v>0</v>
      </c>
      <c r="Z8" s="204"/>
      <c r="AA8" s="204">
        <f>AT8</f>
        <v>0</v>
      </c>
      <c r="AB8" s="204"/>
      <c r="AC8" s="204">
        <f>AU8</f>
        <v>0</v>
      </c>
      <c r="AD8" s="204"/>
      <c r="AE8" s="204">
        <f>AV8</f>
        <v>0</v>
      </c>
      <c r="AF8" s="204"/>
      <c r="AG8" s="204">
        <f t="shared" ref="AG8" si="3">AW8</f>
        <v>0</v>
      </c>
      <c r="AH8" s="204"/>
      <c r="AI8" s="203"/>
      <c r="AJ8" s="211"/>
      <c r="AK8" s="203">
        <f>SUMPRODUCT(($D$20:$D$218=$F8)*($AM$20:$AM$218&gt;0)*(ROUND($AK$20:$AK$218,2)))</f>
        <v>0</v>
      </c>
      <c r="AL8" s="203"/>
      <c r="AM8" s="213">
        <f>SUMPRODUCT(($D$20:$D$218=$F8)*(AM$20:AM$218))</f>
        <v>0</v>
      </c>
      <c r="AN8" s="46"/>
      <c r="AO8" s="181"/>
      <c r="AP8" s="233"/>
      <c r="AQ8" s="233" t="str">
        <f>F8</f>
        <v>Obst</v>
      </c>
      <c r="AR8" s="231">
        <f>SUMPRODUCT(($AQ$20:$AQ$218=$AQ8)*(AR$20:AR$218=1))</f>
        <v>0</v>
      </c>
      <c r="AS8" s="231">
        <f>SUMPRODUCT(($AQ$20:$AQ$218=$AQ8)*(AS$20:AS$218=1))</f>
        <v>0</v>
      </c>
      <c r="AT8" s="231">
        <f t="shared" ref="AT8:AW8" si="4">SUMPRODUCT(($AQ$20:$AQ$218=$AQ8)*(AT$20:AT$218=1))</f>
        <v>0</v>
      </c>
      <c r="AU8" s="231">
        <f t="shared" si="4"/>
        <v>0</v>
      </c>
      <c r="AV8" s="231">
        <f t="shared" si="4"/>
        <v>0</v>
      </c>
      <c r="AW8" s="231">
        <f t="shared" si="4"/>
        <v>0</v>
      </c>
      <c r="AX8" s="226">
        <f>SUMPRODUCT(($AQ$20:$AQ$218=$AQ8)*(ROUND(AX$20:AX$218,4)))</f>
        <v>0</v>
      </c>
      <c r="AY8" s="226">
        <f t="shared" ref="AY8:BC12" si="5">SUMPRODUCT(($AQ$20:$AQ$218=$AQ8)*(ROUND(AY$20:AY$218,4)))</f>
        <v>0</v>
      </c>
      <c r="AZ8" s="226">
        <f t="shared" si="5"/>
        <v>0</v>
      </c>
      <c r="BA8" s="226">
        <f t="shared" si="5"/>
        <v>0</v>
      </c>
      <c r="BB8" s="226">
        <f t="shared" si="5"/>
        <v>0</v>
      </c>
      <c r="BC8" s="226">
        <f t="shared" si="5"/>
        <v>0</v>
      </c>
      <c r="BD8" s="303">
        <f>AK8*$BD$5</f>
        <v>0</v>
      </c>
      <c r="BE8" s="303">
        <f>IF($O$7&gt;=1,BD8,0)</f>
        <v>0</v>
      </c>
    </row>
    <row r="9" spans="1:57" s="29" customFormat="1" ht="18" customHeight="1" x14ac:dyDescent="0.2">
      <c r="A9" s="45"/>
      <c r="B9" s="157"/>
      <c r="C9" s="158"/>
      <c r="D9" s="158"/>
      <c r="E9" s="158"/>
      <c r="F9" s="202" t="str">
        <f>Kataloge!A6</f>
        <v>Gemüse</v>
      </c>
      <c r="G9" s="202"/>
      <c r="H9" s="202"/>
      <c r="I9" s="202"/>
      <c r="J9" s="202"/>
      <c r="K9" s="200"/>
      <c r="L9" s="200"/>
      <c r="M9" s="200"/>
      <c r="N9" s="200"/>
      <c r="O9" s="211">
        <f>SUMPRODUCT(($D$20:$D$218=$F9)*(ROUND($O$20:$O$218,4)))</f>
        <v>0</v>
      </c>
      <c r="P9" s="211"/>
      <c r="Q9" s="200"/>
      <c r="R9" s="200"/>
      <c r="S9" s="200"/>
      <c r="T9" s="200"/>
      <c r="U9" s="200"/>
      <c r="V9" s="200"/>
      <c r="W9" s="204">
        <f t="shared" ref="W9:W12" si="6">AR9</f>
        <v>0</v>
      </c>
      <c r="X9" s="204"/>
      <c r="Y9" s="204">
        <f t="shared" ref="Y9:Y12" si="7">AS9</f>
        <v>0</v>
      </c>
      <c r="Z9" s="204"/>
      <c r="AA9" s="204">
        <f t="shared" ref="AA9:AA12" si="8">AT9</f>
        <v>0</v>
      </c>
      <c r="AB9" s="204"/>
      <c r="AC9" s="204">
        <f t="shared" ref="AC9:AC12" si="9">AU9</f>
        <v>0</v>
      </c>
      <c r="AD9" s="204"/>
      <c r="AE9" s="204">
        <f t="shared" ref="AE9:AE12" si="10">AV9</f>
        <v>0</v>
      </c>
      <c r="AF9" s="204"/>
      <c r="AG9" s="204">
        <f t="shared" ref="AG9:AG12" si="11">AW9</f>
        <v>0</v>
      </c>
      <c r="AH9" s="204"/>
      <c r="AI9" s="203"/>
      <c r="AJ9" s="211"/>
      <c r="AK9" s="203">
        <f>SUMPRODUCT(($D$20:$D$218=$F9)*($AM$20:$AM$218&gt;0)*(ROUND($AK$20:$AK$218,2)))</f>
        <v>0</v>
      </c>
      <c r="AL9" s="203"/>
      <c r="AM9" s="213">
        <f>SUMPRODUCT(($D$20:$D$218=$F9)*(AM$20:AM$218))</f>
        <v>0</v>
      </c>
      <c r="AN9" s="46"/>
      <c r="AO9" s="181"/>
      <c r="AP9" s="233"/>
      <c r="AQ9" s="233" t="str">
        <f>F9</f>
        <v>Gemüse</v>
      </c>
      <c r="AR9" s="231">
        <f t="shared" ref="AR9:AW12" si="12">SUMPRODUCT(($AQ$20:$AQ$218=$AQ9)*(AR$20:AR$218=1))</f>
        <v>0</v>
      </c>
      <c r="AS9" s="231">
        <f t="shared" si="12"/>
        <v>0</v>
      </c>
      <c r="AT9" s="231">
        <f>SUMPRODUCT(($AQ$20:$AQ$218=$AQ9)*(AT$20:AT$218=1))</f>
        <v>0</v>
      </c>
      <c r="AU9" s="231">
        <f t="shared" si="12"/>
        <v>0</v>
      </c>
      <c r="AV9" s="231">
        <f t="shared" si="12"/>
        <v>0</v>
      </c>
      <c r="AW9" s="231">
        <f t="shared" si="12"/>
        <v>0</v>
      </c>
      <c r="AX9" s="226">
        <f t="shared" ref="AX9:AX12" si="13">SUMPRODUCT(($AQ$20:$AQ$218=$AQ9)*(ROUND(AX$20:AX$218,4)))</f>
        <v>0</v>
      </c>
      <c r="AY9" s="226">
        <f t="shared" si="5"/>
        <v>0</v>
      </c>
      <c r="AZ9" s="226">
        <f t="shared" si="5"/>
        <v>0</v>
      </c>
      <c r="BA9" s="226">
        <f t="shared" si="5"/>
        <v>0</v>
      </c>
      <c r="BB9" s="226">
        <f t="shared" si="5"/>
        <v>0</v>
      </c>
      <c r="BC9" s="226">
        <f t="shared" si="5"/>
        <v>0</v>
      </c>
      <c r="BD9" s="303">
        <f>AK9*$BD$5</f>
        <v>0</v>
      </c>
      <c r="BE9" s="303">
        <f>IF($O$7&gt;=1,BD9,0)</f>
        <v>0</v>
      </c>
    </row>
    <row r="10" spans="1:57" s="29" customFormat="1" ht="18" customHeight="1" x14ac:dyDescent="0.2">
      <c r="A10" s="45"/>
      <c r="B10" s="157"/>
      <c r="C10" s="158"/>
      <c r="D10" s="158"/>
      <c r="E10" s="158"/>
      <c r="F10" s="202" t="str">
        <f>Kataloge!A7</f>
        <v>Wein</v>
      </c>
      <c r="G10" s="202"/>
      <c r="H10" s="202"/>
      <c r="I10" s="202"/>
      <c r="J10" s="202"/>
      <c r="K10" s="200"/>
      <c r="L10" s="200"/>
      <c r="M10" s="200"/>
      <c r="N10" s="200"/>
      <c r="O10" s="211">
        <f>SUMPRODUCT(($D$20:$D$218=$F10)*(ROUND($O$20:$O$218,4)))</f>
        <v>0</v>
      </c>
      <c r="P10" s="211"/>
      <c r="Q10" s="200"/>
      <c r="R10" s="200"/>
      <c r="S10" s="200"/>
      <c r="T10" s="200"/>
      <c r="U10" s="200"/>
      <c r="V10" s="200"/>
      <c r="W10" s="204">
        <f t="shared" si="6"/>
        <v>0</v>
      </c>
      <c r="X10" s="204"/>
      <c r="Y10" s="204">
        <f t="shared" si="7"/>
        <v>0</v>
      </c>
      <c r="Z10" s="204"/>
      <c r="AA10" s="204">
        <f t="shared" si="8"/>
        <v>0</v>
      </c>
      <c r="AB10" s="204"/>
      <c r="AC10" s="204">
        <f t="shared" si="9"/>
        <v>0</v>
      </c>
      <c r="AD10" s="204"/>
      <c r="AE10" s="204">
        <f t="shared" si="10"/>
        <v>0</v>
      </c>
      <c r="AF10" s="204"/>
      <c r="AG10" s="204">
        <f t="shared" si="11"/>
        <v>0</v>
      </c>
      <c r="AH10" s="204"/>
      <c r="AI10" s="203"/>
      <c r="AJ10" s="211"/>
      <c r="AK10" s="203">
        <f>SUMPRODUCT(($D$20:$D$218=$F10)*($AM$20:$AM$218&gt;0)*(ROUND($AK$20:$AK$218,2)))</f>
        <v>0</v>
      </c>
      <c r="AL10" s="203"/>
      <c r="AM10" s="213">
        <f>SUMPRODUCT(($D$20:$D$218=$F10)*(AM$20:AM$218))</f>
        <v>0</v>
      </c>
      <c r="AN10" s="46"/>
      <c r="AO10" s="181"/>
      <c r="AP10" s="233"/>
      <c r="AQ10" s="233" t="str">
        <f>F10</f>
        <v>Wein</v>
      </c>
      <c r="AR10" s="231">
        <f t="shared" si="12"/>
        <v>0</v>
      </c>
      <c r="AS10" s="231">
        <f t="shared" si="12"/>
        <v>0</v>
      </c>
      <c r="AT10" s="231">
        <f t="shared" si="12"/>
        <v>0</v>
      </c>
      <c r="AU10" s="231">
        <f>SUMPRODUCT(($AQ$20:$AQ$218=$AQ10)*(AU$20:AU$218=1))</f>
        <v>0</v>
      </c>
      <c r="AV10" s="231">
        <f t="shared" si="12"/>
        <v>0</v>
      </c>
      <c r="AW10" s="231">
        <f t="shared" si="12"/>
        <v>0</v>
      </c>
      <c r="AX10" s="226">
        <f t="shared" si="13"/>
        <v>0</v>
      </c>
      <c r="AY10" s="226">
        <f t="shared" si="5"/>
        <v>0</v>
      </c>
      <c r="AZ10" s="226">
        <f t="shared" si="5"/>
        <v>0</v>
      </c>
      <c r="BA10" s="226">
        <f t="shared" si="5"/>
        <v>0</v>
      </c>
      <c r="BB10" s="226">
        <f t="shared" si="5"/>
        <v>0</v>
      </c>
      <c r="BC10" s="226">
        <f t="shared" si="5"/>
        <v>0</v>
      </c>
      <c r="BD10" s="303">
        <f>AK10*$BD$5</f>
        <v>0</v>
      </c>
      <c r="BE10" s="305">
        <f>IF(AND($O$7=$O$10,$O$10&gt;=0.3),$BD$10,IF($O$7&gt;=1,BD10,0))</f>
        <v>0</v>
      </c>
    </row>
    <row r="11" spans="1:57" s="29" customFormat="1" ht="18" customHeight="1" x14ac:dyDescent="0.2">
      <c r="A11" s="45"/>
      <c r="B11" s="157"/>
      <c r="C11" s="158"/>
      <c r="D11" s="158"/>
      <c r="E11" s="158"/>
      <c r="F11" s="202" t="str">
        <f>Kataloge!A8</f>
        <v>Hopfen</v>
      </c>
      <c r="G11" s="202"/>
      <c r="H11" s="202"/>
      <c r="I11" s="202"/>
      <c r="J11" s="202"/>
      <c r="K11" s="200"/>
      <c r="L11" s="200"/>
      <c r="M11" s="200"/>
      <c r="N11" s="200"/>
      <c r="O11" s="211">
        <f>SUMPRODUCT(($D$20:$D$218=$F11)*(ROUND($O$20:$O$218,4)))</f>
        <v>0</v>
      </c>
      <c r="P11" s="211"/>
      <c r="Q11" s="200"/>
      <c r="R11" s="200"/>
      <c r="S11" s="200"/>
      <c r="T11" s="200"/>
      <c r="U11" s="200"/>
      <c r="V11" s="200"/>
      <c r="W11" s="204">
        <f t="shared" si="6"/>
        <v>0</v>
      </c>
      <c r="X11" s="204"/>
      <c r="Y11" s="204">
        <f t="shared" si="7"/>
        <v>0</v>
      </c>
      <c r="Z11" s="204"/>
      <c r="AA11" s="204">
        <f t="shared" si="8"/>
        <v>0</v>
      </c>
      <c r="AB11" s="204"/>
      <c r="AC11" s="204">
        <f t="shared" si="9"/>
        <v>0</v>
      </c>
      <c r="AD11" s="204"/>
      <c r="AE11" s="204">
        <f t="shared" si="10"/>
        <v>0</v>
      </c>
      <c r="AF11" s="204"/>
      <c r="AG11" s="204">
        <f t="shared" si="11"/>
        <v>0</v>
      </c>
      <c r="AH11" s="204"/>
      <c r="AI11" s="203"/>
      <c r="AJ11" s="211"/>
      <c r="AK11" s="203">
        <f>SUMPRODUCT(($D$20:$D$218=$F11)*($AM$20:$AM$218&gt;0)*(ROUND($AK$20:$AK$218,2)))</f>
        <v>0</v>
      </c>
      <c r="AL11" s="203"/>
      <c r="AM11" s="213">
        <f>SUMPRODUCT(($D$20:$D$218=$F11)*(AM$20:AM$218))</f>
        <v>0</v>
      </c>
      <c r="AN11" s="46"/>
      <c r="AO11" s="181"/>
      <c r="AP11" s="233"/>
      <c r="AQ11" s="233" t="str">
        <f>F11</f>
        <v>Hopfen</v>
      </c>
      <c r="AR11" s="231">
        <f t="shared" si="12"/>
        <v>0</v>
      </c>
      <c r="AS11" s="231">
        <f t="shared" si="12"/>
        <v>0</v>
      </c>
      <c r="AT11" s="231">
        <f t="shared" si="12"/>
        <v>0</v>
      </c>
      <c r="AU11" s="231">
        <f t="shared" si="12"/>
        <v>0</v>
      </c>
      <c r="AV11" s="231">
        <f>SUMPRODUCT(($AQ$20:$AQ$218=$AQ11)*(AV$20:AV$218=1))</f>
        <v>0</v>
      </c>
      <c r="AW11" s="231">
        <f t="shared" si="12"/>
        <v>0</v>
      </c>
      <c r="AX11" s="226">
        <f t="shared" si="13"/>
        <v>0</v>
      </c>
      <c r="AY11" s="226">
        <f t="shared" si="5"/>
        <v>0</v>
      </c>
      <c r="AZ11" s="226">
        <f t="shared" si="5"/>
        <v>0</v>
      </c>
      <c r="BA11" s="226">
        <f t="shared" si="5"/>
        <v>0</v>
      </c>
      <c r="BB11" s="226">
        <f t="shared" si="5"/>
        <v>0</v>
      </c>
      <c r="BC11" s="226">
        <f t="shared" si="5"/>
        <v>0</v>
      </c>
      <c r="BD11" s="303">
        <f>AK11*$BD$5</f>
        <v>0</v>
      </c>
      <c r="BE11" s="303">
        <f>IF($O$7&gt;=1,BD11,0)</f>
        <v>0</v>
      </c>
    </row>
    <row r="12" spans="1:57" s="29" customFormat="1" ht="18" customHeight="1" x14ac:dyDescent="0.2">
      <c r="A12" s="45"/>
      <c r="B12" s="105"/>
      <c r="C12" s="89"/>
      <c r="D12" s="89"/>
      <c r="E12" s="89"/>
      <c r="F12" s="202" t="str">
        <f>Kataloge!A9</f>
        <v>Heil-, Duft- und Gewürzpflanzen</v>
      </c>
      <c r="G12" s="202"/>
      <c r="H12" s="202"/>
      <c r="I12" s="202"/>
      <c r="J12" s="202"/>
      <c r="K12" s="200"/>
      <c r="L12" s="200"/>
      <c r="M12" s="200"/>
      <c r="N12" s="200"/>
      <c r="O12" s="211">
        <f>SUMPRODUCT(($D$20:$D$218=$F12)*(ROUND($O$20:$O$218,4)))</f>
        <v>0</v>
      </c>
      <c r="P12" s="211"/>
      <c r="Q12" s="200"/>
      <c r="R12" s="200"/>
      <c r="S12" s="200"/>
      <c r="T12" s="200"/>
      <c r="U12" s="200"/>
      <c r="V12" s="200"/>
      <c r="W12" s="204">
        <f t="shared" si="6"/>
        <v>0</v>
      </c>
      <c r="X12" s="204"/>
      <c r="Y12" s="204">
        <f t="shared" si="7"/>
        <v>0</v>
      </c>
      <c r="Z12" s="204"/>
      <c r="AA12" s="204">
        <f t="shared" si="8"/>
        <v>0</v>
      </c>
      <c r="AB12" s="204"/>
      <c r="AC12" s="204">
        <f t="shared" si="9"/>
        <v>0</v>
      </c>
      <c r="AD12" s="204"/>
      <c r="AE12" s="204">
        <f t="shared" si="10"/>
        <v>0</v>
      </c>
      <c r="AF12" s="204"/>
      <c r="AG12" s="204">
        <f t="shared" si="11"/>
        <v>0</v>
      </c>
      <c r="AH12" s="204"/>
      <c r="AI12" s="203"/>
      <c r="AJ12" s="211"/>
      <c r="AK12" s="203">
        <f>SUMPRODUCT(($D$20:$D$218=$F12)*($AM$20:$AM$218&gt;0)*(ROUND($AK$20:$AK$218,2)))</f>
        <v>0</v>
      </c>
      <c r="AL12" s="203"/>
      <c r="AM12" s="213">
        <f>SUMPRODUCT(($D$20:$D$218=$F12)*(AM$20:AM$218))</f>
        <v>0</v>
      </c>
      <c r="AN12" s="46"/>
      <c r="AO12" s="181"/>
      <c r="AP12" s="233"/>
      <c r="AQ12" s="233" t="s">
        <v>477</v>
      </c>
      <c r="AR12" s="231">
        <f>SUMPRODUCT(($AQ$20:$AQ$218=$AQ12)*(AR$20:AR$218=1))</f>
        <v>0</v>
      </c>
      <c r="AS12" s="231">
        <f t="shared" si="12"/>
        <v>0</v>
      </c>
      <c r="AT12" s="231">
        <f t="shared" si="12"/>
        <v>0</v>
      </c>
      <c r="AU12" s="231">
        <f t="shared" si="12"/>
        <v>0</v>
      </c>
      <c r="AV12" s="231">
        <f t="shared" si="12"/>
        <v>0</v>
      </c>
      <c r="AW12" s="231">
        <f t="shared" si="12"/>
        <v>0</v>
      </c>
      <c r="AX12" s="226">
        <f t="shared" si="13"/>
        <v>0</v>
      </c>
      <c r="AY12" s="226">
        <f t="shared" si="5"/>
        <v>0</v>
      </c>
      <c r="AZ12" s="226">
        <f t="shared" si="5"/>
        <v>0</v>
      </c>
      <c r="BA12" s="226">
        <f t="shared" si="5"/>
        <v>0</v>
      </c>
      <c r="BB12" s="226">
        <f t="shared" si="5"/>
        <v>0</v>
      </c>
      <c r="BC12" s="226">
        <f>SUMPRODUCT(($AQ$20:$AQ$218=$AQ12)*(ROUND(BC$20:BC$218,4)))</f>
        <v>0</v>
      </c>
      <c r="BD12" s="303">
        <f>AK12*$BD$5</f>
        <v>0</v>
      </c>
      <c r="BE12" s="303">
        <f>IF($O$7&gt;=1,BD12,0)</f>
        <v>0</v>
      </c>
    </row>
    <row r="13" spans="1:57" s="29" customFormat="1" ht="8.15" customHeight="1" x14ac:dyDescent="0.2">
      <c r="A13" s="45"/>
      <c r="B13" s="26"/>
      <c r="C13" s="26"/>
      <c r="D13" s="26"/>
      <c r="E13" s="26"/>
      <c r="F13" s="26"/>
      <c r="G13" s="37"/>
      <c r="H13" s="37"/>
      <c r="I13" s="37"/>
      <c r="J13" s="37"/>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46"/>
      <c r="AO13" s="181"/>
      <c r="AP13" s="78"/>
      <c r="AQ13" s="78"/>
      <c r="AR13" s="78"/>
      <c r="AS13" s="78"/>
      <c r="AT13" s="78"/>
      <c r="AU13" s="78"/>
      <c r="AV13" s="78"/>
      <c r="AW13" s="78"/>
      <c r="AX13" s="77"/>
      <c r="AY13" s="77"/>
      <c r="AZ13" s="77"/>
      <c r="BA13" s="77"/>
      <c r="BB13" s="77"/>
      <c r="BC13" s="78"/>
      <c r="BD13" s="228"/>
      <c r="BE13" s="228"/>
    </row>
    <row r="14" spans="1:57" s="29" customFormat="1" ht="18" customHeight="1" x14ac:dyDescent="0.2">
      <c r="A14" s="45"/>
      <c r="B14" s="332" t="str">
        <f>CONCATENATE(A2," - ",A3)</f>
        <v>Aktenzeichen __________ - Antragsteller _________________________</v>
      </c>
      <c r="C14" s="26"/>
      <c r="E14" s="26"/>
      <c r="F14" s="26"/>
      <c r="G14" s="37"/>
      <c r="H14" s="37"/>
      <c r="I14" s="37"/>
      <c r="J14" s="37"/>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46"/>
      <c r="AO14" s="181"/>
      <c r="AP14" s="78"/>
      <c r="AQ14" s="78"/>
      <c r="AR14" s="78"/>
      <c r="AS14" s="78"/>
      <c r="AT14" s="78"/>
      <c r="AU14" s="78"/>
      <c r="AV14" s="78"/>
      <c r="AW14" s="78"/>
      <c r="AX14" s="77"/>
      <c r="AY14" s="77"/>
      <c r="AZ14" s="77"/>
      <c r="BA14" s="77"/>
      <c r="BB14" s="77"/>
      <c r="BC14" s="78"/>
      <c r="BD14" s="228"/>
      <c r="BE14" s="228"/>
    </row>
    <row r="15" spans="1:57" s="29" customFormat="1" ht="4" customHeight="1" x14ac:dyDescent="0.2">
      <c r="A15" s="45"/>
      <c r="B15" s="186"/>
      <c r="C15" s="26"/>
      <c r="D15" s="183"/>
      <c r="E15" s="37"/>
      <c r="F15" s="186"/>
      <c r="G15" s="37"/>
      <c r="H15" s="363"/>
      <c r="I15" s="364"/>
      <c r="J15" s="37"/>
      <c r="K15" s="186"/>
      <c r="L15" s="37"/>
      <c r="M15" s="186"/>
      <c r="N15" s="37"/>
      <c r="O15" s="183"/>
      <c r="P15" s="37"/>
      <c r="Q15" s="183"/>
      <c r="R15" s="37"/>
      <c r="S15" s="183"/>
      <c r="T15" s="37"/>
      <c r="U15" s="183"/>
      <c r="V15" s="37"/>
      <c r="W15" s="155"/>
      <c r="X15" s="87"/>
      <c r="Y15" s="87"/>
      <c r="Z15" s="87"/>
      <c r="AA15" s="87"/>
      <c r="AB15" s="87"/>
      <c r="AC15" s="87"/>
      <c r="AD15" s="87"/>
      <c r="AE15" s="87"/>
      <c r="AF15" s="87"/>
      <c r="AG15" s="88"/>
      <c r="AH15" s="37"/>
      <c r="AI15" s="183"/>
      <c r="AJ15" s="37"/>
      <c r="AK15" s="183"/>
      <c r="AL15" s="37"/>
      <c r="AM15" s="183"/>
      <c r="AN15" s="46"/>
      <c r="AO15" s="181"/>
      <c r="AP15" s="78"/>
      <c r="AQ15" s="78"/>
      <c r="AR15" s="78"/>
      <c r="AS15" s="78"/>
      <c r="AT15" s="78"/>
      <c r="AU15" s="78"/>
      <c r="AV15" s="78"/>
      <c r="AW15" s="78"/>
      <c r="AX15" s="77"/>
      <c r="AY15" s="77"/>
      <c r="AZ15" s="77"/>
      <c r="BA15" s="77"/>
      <c r="BB15" s="77"/>
      <c r="BC15" s="78"/>
      <c r="BD15" s="228"/>
      <c r="BE15" s="228"/>
    </row>
    <row r="16" spans="1:57" s="24" customFormat="1" ht="15" customHeight="1" x14ac:dyDescent="0.2">
      <c r="A16" s="96"/>
      <c r="B16" s="184" t="s">
        <v>289</v>
      </c>
      <c r="C16" s="25"/>
      <c r="D16" s="184" t="s">
        <v>190</v>
      </c>
      <c r="E16" s="37"/>
      <c r="F16" s="184" t="s">
        <v>191</v>
      </c>
      <c r="G16" s="37"/>
      <c r="H16" s="161" t="s">
        <v>407</v>
      </c>
      <c r="I16" s="239"/>
      <c r="J16" s="37"/>
      <c r="K16" s="184" t="s">
        <v>192</v>
      </c>
      <c r="L16" s="37"/>
      <c r="M16" s="184" t="s">
        <v>548</v>
      </c>
      <c r="N16" s="37"/>
      <c r="O16" s="184" t="s">
        <v>194</v>
      </c>
      <c r="P16" s="37"/>
      <c r="Q16" s="184" t="s">
        <v>187</v>
      </c>
      <c r="R16" s="37"/>
      <c r="S16" s="184" t="s">
        <v>214</v>
      </c>
      <c r="T16" s="37"/>
      <c r="U16" s="184" t="s">
        <v>199</v>
      </c>
      <c r="V16" s="37"/>
      <c r="W16" s="161"/>
      <c r="X16" s="240"/>
      <c r="Y16" s="240" t="s">
        <v>203</v>
      </c>
      <c r="Z16" s="240"/>
      <c r="AA16" s="240"/>
      <c r="AB16" s="240"/>
      <c r="AC16" s="240"/>
      <c r="AD16" s="240"/>
      <c r="AE16" s="240"/>
      <c r="AF16" s="240"/>
      <c r="AG16" s="239"/>
      <c r="AH16" s="37"/>
      <c r="AI16" s="236" t="s">
        <v>219</v>
      </c>
      <c r="AJ16" s="37"/>
      <c r="AK16" s="184" t="s">
        <v>205</v>
      </c>
      <c r="AL16" s="37"/>
      <c r="AM16" s="184" t="s">
        <v>207</v>
      </c>
      <c r="AN16" s="97"/>
      <c r="AO16" s="181"/>
      <c r="AP16" s="78"/>
      <c r="AQ16" s="78"/>
      <c r="AR16" s="340" t="s">
        <v>390</v>
      </c>
      <c r="AS16" s="340" t="s">
        <v>390</v>
      </c>
      <c r="AT16" s="340" t="s">
        <v>390</v>
      </c>
      <c r="AU16" s="340" t="s">
        <v>390</v>
      </c>
      <c r="AV16" s="340" t="s">
        <v>390</v>
      </c>
      <c r="AW16" s="341" t="s">
        <v>390</v>
      </c>
      <c r="AX16" s="343" t="s">
        <v>391</v>
      </c>
      <c r="AY16" s="340" t="s">
        <v>391</v>
      </c>
      <c r="AZ16" s="340" t="s">
        <v>391</v>
      </c>
      <c r="BA16" s="340" t="s">
        <v>391</v>
      </c>
      <c r="BB16" s="340" t="s">
        <v>391</v>
      </c>
      <c r="BC16" s="340" t="s">
        <v>391</v>
      </c>
      <c r="BD16" s="227"/>
      <c r="BE16" s="227"/>
    </row>
    <row r="17" spans="1:57" s="24" customFormat="1" ht="80.150000000000006" customHeight="1" x14ac:dyDescent="0.2">
      <c r="A17" s="96"/>
      <c r="B17" s="189" t="s">
        <v>41</v>
      </c>
      <c r="C17" s="25"/>
      <c r="D17" s="187"/>
      <c r="E17" s="37"/>
      <c r="F17" s="188"/>
      <c r="G17" s="37"/>
      <c r="H17" s="365" t="s">
        <v>408</v>
      </c>
      <c r="I17" s="366"/>
      <c r="J17" s="37"/>
      <c r="K17" s="198" t="s">
        <v>547</v>
      </c>
      <c r="L17" s="37"/>
      <c r="M17" s="198" t="s">
        <v>549</v>
      </c>
      <c r="N17" s="37"/>
      <c r="O17" s="189" t="s">
        <v>193</v>
      </c>
      <c r="P17" s="37"/>
      <c r="Q17" s="189" t="s">
        <v>188</v>
      </c>
      <c r="R17" s="37"/>
      <c r="S17" s="189" t="s">
        <v>198</v>
      </c>
      <c r="T17" s="37"/>
      <c r="U17" s="189" t="s">
        <v>200</v>
      </c>
      <c r="V17" s="37"/>
      <c r="W17" s="325" t="s">
        <v>202</v>
      </c>
      <c r="X17" s="148"/>
      <c r="Y17" s="326" t="s">
        <v>175</v>
      </c>
      <c r="Z17" s="148"/>
      <c r="AA17" s="326" t="s">
        <v>176</v>
      </c>
      <c r="AB17" s="148"/>
      <c r="AC17" s="326" t="s">
        <v>177</v>
      </c>
      <c r="AD17" s="148"/>
      <c r="AE17" s="327" t="s">
        <v>178</v>
      </c>
      <c r="AF17" s="148"/>
      <c r="AG17" s="328" t="s">
        <v>179</v>
      </c>
      <c r="AH17" s="37"/>
      <c r="AI17" s="198" t="s">
        <v>393</v>
      </c>
      <c r="AJ17" s="37"/>
      <c r="AK17" s="198" t="s">
        <v>206</v>
      </c>
      <c r="AL17" s="37"/>
      <c r="AM17" s="222" t="s">
        <v>400</v>
      </c>
      <c r="AN17" s="97"/>
      <c r="AO17" s="181"/>
      <c r="AP17" s="78"/>
      <c r="AQ17" s="78"/>
      <c r="AR17" s="235" t="str">
        <f>W17</f>
        <v>Hagel</v>
      </c>
      <c r="AS17" s="235" t="str">
        <f>Y17</f>
        <v>Sturm</v>
      </c>
      <c r="AT17" s="235" t="str">
        <f>AA17</f>
        <v>Starkfrost</v>
      </c>
      <c r="AU17" s="235" t="str">
        <f>AC17</f>
        <v>Starkregen</v>
      </c>
      <c r="AV17" s="235" t="str">
        <f>AE17</f>
        <v>Überschwemmung</v>
      </c>
      <c r="AW17" s="342" t="str">
        <f>AG17</f>
        <v>Trockenheit/Dürre</v>
      </c>
      <c r="AX17" s="344" t="str">
        <f>W17</f>
        <v>Hagel</v>
      </c>
      <c r="AY17" s="235" t="str">
        <f>Y17</f>
        <v>Sturm</v>
      </c>
      <c r="AZ17" s="235" t="str">
        <f>AA17</f>
        <v>Starkfrost</v>
      </c>
      <c r="BA17" s="235" t="str">
        <f>AC17</f>
        <v>Starkregen</v>
      </c>
      <c r="BB17" s="235" t="str">
        <f>AE17</f>
        <v>Überschwemmung</v>
      </c>
      <c r="BC17" s="235" t="str">
        <f>AG17</f>
        <v>Trockenheit/Dürre</v>
      </c>
      <c r="BD17" s="229"/>
      <c r="BE17" s="229"/>
    </row>
    <row r="18" spans="1:57" s="24" customFormat="1" ht="15" customHeight="1" x14ac:dyDescent="0.2">
      <c r="A18" s="96"/>
      <c r="B18" s="191"/>
      <c r="C18" s="25"/>
      <c r="D18" s="221" t="s">
        <v>32</v>
      </c>
      <c r="E18" s="37"/>
      <c r="F18" s="191"/>
      <c r="G18" s="37"/>
      <c r="H18" s="241"/>
      <c r="I18" s="243"/>
      <c r="J18" s="37"/>
      <c r="K18" s="191"/>
      <c r="L18" s="37"/>
      <c r="M18" s="191"/>
      <c r="N18" s="37"/>
      <c r="O18" s="191" t="s">
        <v>195</v>
      </c>
      <c r="P18" s="37"/>
      <c r="Q18" s="221" t="s">
        <v>32</v>
      </c>
      <c r="R18" s="37"/>
      <c r="S18" s="191"/>
      <c r="T18" s="37"/>
      <c r="U18" s="191" t="s">
        <v>201</v>
      </c>
      <c r="V18" s="37"/>
      <c r="W18" s="241"/>
      <c r="X18" s="154"/>
      <c r="Y18" s="242"/>
      <c r="Z18" s="154"/>
      <c r="AA18" s="242"/>
      <c r="AB18" s="154"/>
      <c r="AC18" s="242"/>
      <c r="AD18" s="154"/>
      <c r="AE18" s="242"/>
      <c r="AF18" s="154"/>
      <c r="AG18" s="243"/>
      <c r="AH18" s="37"/>
      <c r="AI18" s="191" t="s">
        <v>204</v>
      </c>
      <c r="AJ18" s="37"/>
      <c r="AK18" s="191" t="s">
        <v>204</v>
      </c>
      <c r="AL18" s="37"/>
      <c r="AM18" s="191"/>
      <c r="AN18" s="97"/>
      <c r="AO18" s="181"/>
      <c r="AP18" s="78"/>
      <c r="AQ18" s="78"/>
      <c r="AR18" s="244" t="s">
        <v>221</v>
      </c>
      <c r="AS18" s="78"/>
      <c r="AT18" s="78"/>
      <c r="AU18" s="78"/>
      <c r="AV18" s="78"/>
      <c r="AW18" s="244" t="s">
        <v>220</v>
      </c>
      <c r="AX18" s="345"/>
      <c r="AY18" s="77"/>
      <c r="AZ18" s="77"/>
      <c r="BA18" s="77"/>
      <c r="BB18" s="77"/>
      <c r="BC18" s="77"/>
      <c r="BD18" s="355" t="s">
        <v>406</v>
      </c>
      <c r="BE18" s="227"/>
    </row>
    <row r="19" spans="1:57" s="24" customFormat="1" ht="4" customHeight="1" x14ac:dyDescent="0.2">
      <c r="A19" s="96"/>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97"/>
      <c r="AO19" s="181"/>
      <c r="AP19" s="78"/>
      <c r="AQ19" s="78"/>
      <c r="AR19" s="78"/>
      <c r="AS19" s="78"/>
      <c r="AT19" s="78"/>
      <c r="AU19" s="78"/>
      <c r="AV19" s="78"/>
      <c r="AW19" s="78"/>
      <c r="AX19" s="345"/>
      <c r="AY19" s="77"/>
      <c r="AZ19" s="77"/>
      <c r="BA19" s="77"/>
      <c r="BB19" s="77"/>
      <c r="BC19" s="77"/>
      <c r="BD19" s="227"/>
      <c r="BE19" s="227"/>
    </row>
    <row r="20" spans="1:57" s="24" customFormat="1" ht="18" customHeight="1" x14ac:dyDescent="0.25">
      <c r="A20" s="338">
        <v>1</v>
      </c>
      <c r="B20" s="336">
        <f>IF(D20&lt;&gt;"",AP20,0)</f>
        <v>0</v>
      </c>
      <c r="C20" s="25"/>
      <c r="D20" s="178"/>
      <c r="E20" s="37"/>
      <c r="F20" s="178"/>
      <c r="G20" s="37"/>
      <c r="H20" s="367"/>
      <c r="I20" s="385" t="str">
        <f>IFERROR(VLOOKUP(H20,Kataloge!$E$2:$F$71,2,FALSE),"")</f>
        <v/>
      </c>
      <c r="J20" s="37" t="s">
        <v>28</v>
      </c>
      <c r="K20" s="178"/>
      <c r="L20" s="37"/>
      <c r="M20" s="178"/>
      <c r="N20" s="37"/>
      <c r="O20" s="209"/>
      <c r="P20" s="37"/>
      <c r="Q20" s="178"/>
      <c r="R20" s="37"/>
      <c r="S20" s="178"/>
      <c r="T20" s="37"/>
      <c r="U20" s="192"/>
      <c r="V20" s="37"/>
      <c r="W20" s="109"/>
      <c r="X20" s="37"/>
      <c r="Y20" s="109"/>
      <c r="Z20" s="37"/>
      <c r="AA20" s="109"/>
      <c r="AB20" s="37"/>
      <c r="AC20" s="109"/>
      <c r="AD20" s="37"/>
      <c r="AE20" s="109"/>
      <c r="AF20" s="37"/>
      <c r="AG20" s="109"/>
      <c r="AH20" s="37"/>
      <c r="AI20" s="179"/>
      <c r="AJ20" s="37"/>
      <c r="AK20" s="339">
        <f>IF(AM20&gt;0,ROUND(ROUND(O20,4)*ROUND(AI20,2),2),0)</f>
        <v>0</v>
      </c>
      <c r="AL20" s="37"/>
      <c r="AM20" s="199">
        <f>SUM(AR20:AW20)</f>
        <v>0</v>
      </c>
      <c r="AN20" s="97"/>
      <c r="AO20" s="354" t="str">
        <f>IF(AND(W20&lt;&gt;"",Y20="",AA20="",AC20="",AE20="",AG20=""),"Hagel ist nur als Mehrgefahrenversicherung förderfähig!",
IF(AND(U20="",OR(W20&lt;&gt;"",Y20&lt;&gt;"",AA20&lt;&gt;"",AC20&lt;&gt;"",AE20&lt;&gt;"",AG20&lt;&gt;"")),"Bitte den Selbsbehalt eintragen!",
IF(BD20=1,"Der Selbstbehalt wurde nicht eingehalten!",
"")))</f>
        <v/>
      </c>
      <c r="AP20" s="302" t="s">
        <v>340</v>
      </c>
      <c r="AQ20" s="233">
        <f>IF(D20=$F$12,"Heilpflanzen",D20)</f>
        <v>0</v>
      </c>
      <c r="AR20" s="232">
        <f>IF(AND(W20&lt;&gt;"",SUM(AS20:AW20)&gt;0,U20&gt;=20%),1,0)</f>
        <v>0</v>
      </c>
      <c r="AS20" s="231">
        <f>IF(AND(Y20&lt;&gt;"",U20&gt;=20%),1,0)</f>
        <v>0</v>
      </c>
      <c r="AT20" s="231">
        <f>IF(AND(AA20&lt;&gt;"",U20&gt;=20%),1,0)</f>
        <v>0</v>
      </c>
      <c r="AU20" s="231">
        <f>IF(AND(AC20&lt;&gt;"",U20&gt;=20%),1,0)</f>
        <v>0</v>
      </c>
      <c r="AV20" s="231">
        <f>IF(AND(AE20&lt;&gt;"",U20&gt;=20%),1,0)</f>
        <v>0</v>
      </c>
      <c r="AW20" s="232">
        <f>IF(AG20&lt;&gt;"",1,0)</f>
        <v>0</v>
      </c>
      <c r="AX20" s="346">
        <f t="shared" ref="AX20:BC20" si="14">IF(AR20=1,ROUND($O20,4),0)</f>
        <v>0</v>
      </c>
      <c r="AY20" s="226">
        <f t="shared" si="14"/>
        <v>0</v>
      </c>
      <c r="AZ20" s="226">
        <f t="shared" si="14"/>
        <v>0</v>
      </c>
      <c r="BA20" s="226">
        <f t="shared" si="14"/>
        <v>0</v>
      </c>
      <c r="BB20" s="226">
        <f t="shared" si="14"/>
        <v>0</v>
      </c>
      <c r="BC20" s="226">
        <f t="shared" si="14"/>
        <v>0</v>
      </c>
      <c r="BD20" s="304">
        <f>IF(AW20&gt;0,0,IF(AND(U20&gt;0%,U20&lt;20%),1,0))</f>
        <v>0</v>
      </c>
      <c r="BE20" s="304"/>
    </row>
    <row r="21" spans="1:57" s="24" customFormat="1" ht="4" customHeight="1" x14ac:dyDescent="0.2">
      <c r="A21" s="338">
        <f>A20</f>
        <v>1</v>
      </c>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97"/>
      <c r="AO21" s="181"/>
      <c r="AP21" s="78"/>
      <c r="AQ21" s="78"/>
      <c r="AR21" s="78"/>
      <c r="AS21" s="78"/>
      <c r="AT21" s="78"/>
      <c r="AU21" s="78"/>
      <c r="AV21" s="78"/>
      <c r="AW21" s="78"/>
      <c r="AX21" s="345"/>
      <c r="AY21" s="77"/>
      <c r="AZ21" s="77"/>
      <c r="BA21" s="77"/>
      <c r="BB21" s="77"/>
      <c r="BC21" s="77"/>
      <c r="BD21" s="227"/>
      <c r="BE21" s="227"/>
    </row>
    <row r="22" spans="1:57" s="24" customFormat="1" ht="18" customHeight="1" x14ac:dyDescent="0.25">
      <c r="A22" s="338">
        <f t="shared" ref="A22:A84" si="15">IF(A20=0,0,IF(D20&lt;&gt;"",1,0))</f>
        <v>0</v>
      </c>
      <c r="B22" s="336">
        <f>IF(D22&lt;&gt;"",AP22,0)</f>
        <v>0</v>
      </c>
      <c r="C22" s="25"/>
      <c r="D22" s="178"/>
      <c r="E22" s="37"/>
      <c r="F22" s="178"/>
      <c r="G22" s="37"/>
      <c r="H22" s="367"/>
      <c r="I22" s="385" t="str">
        <f>IFERROR(VLOOKUP(H22,Kataloge!$E$2:$F$71,2,FALSE),"")</f>
        <v/>
      </c>
      <c r="J22" s="37" t="s">
        <v>28</v>
      </c>
      <c r="K22" s="178"/>
      <c r="L22" s="37"/>
      <c r="M22" s="178"/>
      <c r="N22" s="37"/>
      <c r="O22" s="209"/>
      <c r="P22" s="37"/>
      <c r="Q22" s="178"/>
      <c r="R22" s="37"/>
      <c r="S22" s="178"/>
      <c r="T22" s="37"/>
      <c r="U22" s="192"/>
      <c r="V22" s="37"/>
      <c r="W22" s="109"/>
      <c r="X22" s="37"/>
      <c r="Y22" s="109"/>
      <c r="Z22" s="37"/>
      <c r="AA22" s="109"/>
      <c r="AB22" s="37"/>
      <c r="AC22" s="109"/>
      <c r="AD22" s="37"/>
      <c r="AE22" s="109"/>
      <c r="AF22" s="37"/>
      <c r="AG22" s="109"/>
      <c r="AH22" s="37"/>
      <c r="AI22" s="179"/>
      <c r="AJ22" s="37"/>
      <c r="AK22" s="339">
        <f>IF(AM22&gt;0,ROUND(ROUND(O22,4)*ROUND(AI22,2),2),0)</f>
        <v>0</v>
      </c>
      <c r="AL22" s="37"/>
      <c r="AM22" s="199">
        <f t="shared" ref="AM22" si="16">SUM(AR22:AW22)</f>
        <v>0</v>
      </c>
      <c r="AN22" s="97"/>
      <c r="AO22" s="354" t="str">
        <f t="shared" ref="AO22" si="17">IF(AND(W22&lt;&gt;"",Y22="",AA22="",AC22="",AE22="",AG22=""),"Hagel ist nur als Mehrgefahrenversicherung förderfähig!",
IF(AND(U22="",OR(W22&lt;&gt;"",Y22&lt;&gt;"",AA22&lt;&gt;"",AC22&lt;&gt;"",AE22&lt;&gt;"",AG22&lt;&gt;"")),"Bitte den Selbsbehalt eintragen!",
IF(BD22=1,"Der Selbstbehalt wurde nicht eingehalten!",
"")))</f>
        <v/>
      </c>
      <c r="AP22" s="302" t="s">
        <v>341</v>
      </c>
      <c r="AQ22" s="233">
        <f>IF(D22=$F$12,"Heilpflanzen",D22)</f>
        <v>0</v>
      </c>
      <c r="AR22" s="232">
        <f>IF(AND(W22&lt;&gt;"",SUM(AS22:AW22)&gt;0,U22&gt;=20%),1,0)</f>
        <v>0</v>
      </c>
      <c r="AS22" s="231">
        <f>IF(AND(Y22&lt;&gt;"",U22&gt;=20%),1,0)</f>
        <v>0</v>
      </c>
      <c r="AT22" s="231">
        <f>IF(AND(AA22&lt;&gt;"",U22&gt;=20%),1,0)</f>
        <v>0</v>
      </c>
      <c r="AU22" s="231">
        <f>IF(AND(AC22&lt;&gt;"",U22&gt;=20%),1,0)</f>
        <v>0</v>
      </c>
      <c r="AV22" s="231">
        <f>IF(AND(AE22&lt;&gt;"",U22&gt;=20%),1,0)</f>
        <v>0</v>
      </c>
      <c r="AW22" s="232">
        <f>IF(AG22&lt;&gt;"",1,0)</f>
        <v>0</v>
      </c>
      <c r="AX22" s="346">
        <f t="shared" ref="AX22" si="18">IF(AR22=1,ROUND($O22,4),0)</f>
        <v>0</v>
      </c>
      <c r="AY22" s="226">
        <f t="shared" ref="AY22" si="19">IF(AS22=1,ROUND($O22,4),0)</f>
        <v>0</v>
      </c>
      <c r="AZ22" s="226">
        <f t="shared" ref="AZ22" si="20">IF(AT22=1,ROUND($O22,4),0)</f>
        <v>0</v>
      </c>
      <c r="BA22" s="226">
        <f t="shared" ref="BA22" si="21">IF(AU22=1,ROUND($O22,4),0)</f>
        <v>0</v>
      </c>
      <c r="BB22" s="226">
        <f t="shared" ref="BB22" si="22">IF(AV22=1,ROUND($O22,4),0)</f>
        <v>0</v>
      </c>
      <c r="BC22" s="226">
        <f t="shared" ref="BC22" si="23">IF(AW22=1,ROUND($O22,4),0)</f>
        <v>0</v>
      </c>
      <c r="BD22" s="304">
        <f>IF(AW22&gt;0,0,IF(AND(U22&gt;0%,U22&lt;20%),1,0))</f>
        <v>0</v>
      </c>
      <c r="BE22" s="304"/>
    </row>
    <row r="23" spans="1:57" s="24" customFormat="1" ht="4" customHeight="1" x14ac:dyDescent="0.2">
      <c r="A23" s="338">
        <f t="shared" ref="A23:A85" si="24">A22</f>
        <v>0</v>
      </c>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97"/>
      <c r="AO23" s="181"/>
      <c r="AP23" s="78"/>
      <c r="AQ23" s="78"/>
      <c r="AR23" s="78"/>
      <c r="AS23" s="78"/>
      <c r="AT23" s="78"/>
      <c r="AU23" s="78"/>
      <c r="AV23" s="78"/>
      <c r="AW23" s="78"/>
      <c r="AX23" s="345"/>
      <c r="AY23" s="77"/>
      <c r="AZ23" s="77"/>
      <c r="BA23" s="77"/>
      <c r="BB23" s="77"/>
      <c r="BC23" s="77"/>
      <c r="BD23" s="227"/>
      <c r="BE23" s="227"/>
    </row>
    <row r="24" spans="1:57" s="24" customFormat="1" ht="18" customHeight="1" x14ac:dyDescent="0.25">
      <c r="A24" s="338">
        <f t="shared" si="15"/>
        <v>0</v>
      </c>
      <c r="B24" s="336">
        <f>IF(D24&lt;&gt;"",AP24,0)</f>
        <v>0</v>
      </c>
      <c r="C24" s="25"/>
      <c r="D24" s="178"/>
      <c r="E24" s="37"/>
      <c r="F24" s="178"/>
      <c r="G24" s="37"/>
      <c r="H24" s="367"/>
      <c r="I24" s="385" t="str">
        <f>IFERROR(VLOOKUP(H24,Kataloge!$E$2:$F$71,2,FALSE),"")</f>
        <v/>
      </c>
      <c r="J24" s="37" t="s">
        <v>28</v>
      </c>
      <c r="K24" s="178"/>
      <c r="L24" s="37"/>
      <c r="M24" s="178"/>
      <c r="N24" s="37"/>
      <c r="O24" s="209"/>
      <c r="P24" s="37"/>
      <c r="Q24" s="178"/>
      <c r="R24" s="37"/>
      <c r="S24" s="178"/>
      <c r="T24" s="37"/>
      <c r="U24" s="192"/>
      <c r="V24" s="37"/>
      <c r="W24" s="109"/>
      <c r="X24" s="37"/>
      <c r="Y24" s="109"/>
      <c r="Z24" s="37"/>
      <c r="AA24" s="109"/>
      <c r="AB24" s="37"/>
      <c r="AC24" s="109"/>
      <c r="AD24" s="37"/>
      <c r="AE24" s="109"/>
      <c r="AF24" s="37"/>
      <c r="AG24" s="109"/>
      <c r="AH24" s="37"/>
      <c r="AI24" s="179"/>
      <c r="AJ24" s="37"/>
      <c r="AK24" s="339">
        <f t="shared" ref="AK24" si="25">IF(AM24&gt;0,ROUND(ROUND(O24,4)*ROUND(AI24,2),2),0)</f>
        <v>0</v>
      </c>
      <c r="AL24" s="37"/>
      <c r="AM24" s="199">
        <f t="shared" ref="AM24" si="26">SUM(AR24:AW24)</f>
        <v>0</v>
      </c>
      <c r="AN24" s="97"/>
      <c r="AO24" s="354" t="str">
        <f t="shared" ref="AO24" si="27">IF(AND(W24&lt;&gt;"",Y24="",AA24="",AC24="",AE24="",AG24=""),"Hagel ist nur als Mehrgefahrenversicherung förderfähig!",
IF(AND(U24="",OR(W24&lt;&gt;"",Y24&lt;&gt;"",AA24&lt;&gt;"",AC24&lt;&gt;"",AE24&lt;&gt;"",AG24&lt;&gt;"")),"Bitte den Selbsbehalt eintragen!",
IF(BD24=1,"Der Selbstbehalt wurde nicht eingehalten!",
"")))</f>
        <v/>
      </c>
      <c r="AP24" s="302" t="s">
        <v>290</v>
      </c>
      <c r="AQ24" s="233">
        <f>IF(D24=$F$12,"Heilpflanzen",D24)</f>
        <v>0</v>
      </c>
      <c r="AR24" s="232">
        <f>IF(AND(W24&lt;&gt;"",SUM(AS24:AW24)&gt;0,U24&gt;=20%),1,0)</f>
        <v>0</v>
      </c>
      <c r="AS24" s="231">
        <f>IF(AND(Y24&lt;&gt;"",U24&gt;=20%),1,0)</f>
        <v>0</v>
      </c>
      <c r="AT24" s="231">
        <f>IF(AND(AA24&lt;&gt;"",U24&gt;=20%),1,0)</f>
        <v>0</v>
      </c>
      <c r="AU24" s="231">
        <f>IF(AND(AC24&lt;&gt;"",U24&gt;=20%),1,0)</f>
        <v>0</v>
      </c>
      <c r="AV24" s="231">
        <f>IF(AND(AE24&lt;&gt;"",U24&gt;=20%),1,0)</f>
        <v>0</v>
      </c>
      <c r="AW24" s="232">
        <f>IF(AG24&lt;&gt;"",1,0)</f>
        <v>0</v>
      </c>
      <c r="AX24" s="346">
        <f t="shared" ref="AX24" si="28">IF(AR24=1,ROUND($O24,4),0)</f>
        <v>0</v>
      </c>
      <c r="AY24" s="226">
        <f t="shared" ref="AY24" si="29">IF(AS24=1,ROUND($O24,4),0)</f>
        <v>0</v>
      </c>
      <c r="AZ24" s="226">
        <f t="shared" ref="AZ24" si="30">IF(AT24=1,ROUND($O24,4),0)</f>
        <v>0</v>
      </c>
      <c r="BA24" s="226">
        <f t="shared" ref="BA24" si="31">IF(AU24=1,ROUND($O24,4),0)</f>
        <v>0</v>
      </c>
      <c r="BB24" s="226">
        <f t="shared" ref="BB24" si="32">IF(AV24=1,ROUND($O24,4),0)</f>
        <v>0</v>
      </c>
      <c r="BC24" s="226">
        <f t="shared" ref="BC24" si="33">IF(AW24=1,ROUND($O24,4),0)</f>
        <v>0</v>
      </c>
      <c r="BD24" s="304">
        <f>IF(AW24&gt;0,0,IF(AND(U24&gt;0%,U24&lt;20%),1,0))</f>
        <v>0</v>
      </c>
      <c r="BE24" s="304"/>
    </row>
    <row r="25" spans="1:57" s="24" customFormat="1" ht="4" customHeight="1" x14ac:dyDescent="0.2">
      <c r="A25" s="338">
        <f t="shared" si="24"/>
        <v>0</v>
      </c>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97"/>
      <c r="AO25" s="181"/>
      <c r="AP25" s="78"/>
      <c r="AQ25" s="78"/>
      <c r="AR25" s="78"/>
      <c r="AS25" s="78"/>
      <c r="AT25" s="78"/>
      <c r="AU25" s="78"/>
      <c r="AV25" s="78"/>
      <c r="AW25" s="78"/>
      <c r="AX25" s="345"/>
      <c r="AY25" s="77"/>
      <c r="AZ25" s="77"/>
      <c r="BA25" s="77"/>
      <c r="BB25" s="77"/>
      <c r="BC25" s="77"/>
      <c r="BD25" s="227"/>
      <c r="BE25" s="227"/>
    </row>
    <row r="26" spans="1:57" s="24" customFormat="1" ht="18" customHeight="1" x14ac:dyDescent="0.25">
      <c r="A26" s="338">
        <f t="shared" si="15"/>
        <v>0</v>
      </c>
      <c r="B26" s="336">
        <f>IF(D26&lt;&gt;"",AP26,0)</f>
        <v>0</v>
      </c>
      <c r="C26" s="25"/>
      <c r="D26" s="178"/>
      <c r="E26" s="37"/>
      <c r="F26" s="178"/>
      <c r="G26" s="37"/>
      <c r="H26" s="367"/>
      <c r="I26" s="385" t="str">
        <f>IFERROR(VLOOKUP(H26,Kataloge!$E$2:$F$71,2,FALSE),"")</f>
        <v/>
      </c>
      <c r="J26" s="37" t="s">
        <v>28</v>
      </c>
      <c r="K26" s="178"/>
      <c r="L26" s="37"/>
      <c r="M26" s="178"/>
      <c r="N26" s="37"/>
      <c r="O26" s="209"/>
      <c r="P26" s="37"/>
      <c r="Q26" s="178"/>
      <c r="R26" s="37"/>
      <c r="S26" s="178"/>
      <c r="T26" s="37"/>
      <c r="U26" s="192"/>
      <c r="V26" s="37"/>
      <c r="W26" s="109"/>
      <c r="X26" s="37"/>
      <c r="Y26" s="109"/>
      <c r="Z26" s="37"/>
      <c r="AA26" s="109"/>
      <c r="AB26" s="37"/>
      <c r="AC26" s="109"/>
      <c r="AD26" s="37"/>
      <c r="AE26" s="109"/>
      <c r="AF26" s="37"/>
      <c r="AG26" s="109"/>
      <c r="AH26" s="37"/>
      <c r="AI26" s="179"/>
      <c r="AJ26" s="37"/>
      <c r="AK26" s="339">
        <f t="shared" ref="AK26" si="34">IF(AM26&gt;0,ROUND(ROUND(O26,4)*ROUND(AI26,2),2),0)</f>
        <v>0</v>
      </c>
      <c r="AL26" s="37"/>
      <c r="AM26" s="199">
        <f t="shared" ref="AM26" si="35">SUM(AR26:AW26)</f>
        <v>0</v>
      </c>
      <c r="AN26" s="97"/>
      <c r="AO26" s="354" t="str">
        <f t="shared" ref="AO26" si="36">IF(AND(W26&lt;&gt;"",Y26="",AA26="",AC26="",AE26="",AG26=""),"Hagel ist nur als Mehrgefahrenversicherung förderfähig!",
IF(AND(U26="",OR(W26&lt;&gt;"",Y26&lt;&gt;"",AA26&lt;&gt;"",AC26&lt;&gt;"",AE26&lt;&gt;"",AG26&lt;&gt;"")),"Bitte den Selbsbehalt eintragen!",
IF(BD26=1,"Der Selbstbehalt wurde nicht eingehalten!",
"")))</f>
        <v/>
      </c>
      <c r="AP26" s="302" t="s">
        <v>291</v>
      </c>
      <c r="AQ26" s="233">
        <f>IF(D26=$F$12,"Heilpflanzen",D26)</f>
        <v>0</v>
      </c>
      <c r="AR26" s="232">
        <f>IF(AND(W26&lt;&gt;"",SUM(AS26:AW26)&gt;0,U26&gt;=20%),1,0)</f>
        <v>0</v>
      </c>
      <c r="AS26" s="231">
        <f>IF(AND(Y26&lt;&gt;"",U26&gt;=20%),1,0)</f>
        <v>0</v>
      </c>
      <c r="AT26" s="231">
        <f>IF(AND(AA26&lt;&gt;"",U26&gt;=20%),1,0)</f>
        <v>0</v>
      </c>
      <c r="AU26" s="231">
        <f>IF(AND(AC26&lt;&gt;"",U26&gt;=20%),1,0)</f>
        <v>0</v>
      </c>
      <c r="AV26" s="231">
        <f>IF(AND(AE26&lt;&gt;"",U26&gt;=20%),1,0)</f>
        <v>0</v>
      </c>
      <c r="AW26" s="232">
        <f>IF(AG26&lt;&gt;"",1,0)</f>
        <v>0</v>
      </c>
      <c r="AX26" s="346">
        <f t="shared" ref="AX26" si="37">IF(AR26=1,ROUND($O26,4),0)</f>
        <v>0</v>
      </c>
      <c r="AY26" s="226">
        <f t="shared" ref="AY26" si="38">IF(AS26=1,ROUND($O26,4),0)</f>
        <v>0</v>
      </c>
      <c r="AZ26" s="226">
        <f t="shared" ref="AZ26" si="39">IF(AT26=1,ROUND($O26,4),0)</f>
        <v>0</v>
      </c>
      <c r="BA26" s="226">
        <f t="shared" ref="BA26" si="40">IF(AU26=1,ROUND($O26,4),0)</f>
        <v>0</v>
      </c>
      <c r="BB26" s="226">
        <f t="shared" ref="BB26" si="41">IF(AV26=1,ROUND($O26,4),0)</f>
        <v>0</v>
      </c>
      <c r="BC26" s="226">
        <f t="shared" ref="BC26" si="42">IF(AW26=1,ROUND($O26,4),0)</f>
        <v>0</v>
      </c>
      <c r="BD26" s="304">
        <f>IF(AW26&gt;0,0,IF(AND(U26&gt;0%,U26&lt;20%),1,0))</f>
        <v>0</v>
      </c>
      <c r="BE26" s="304"/>
    </row>
    <row r="27" spans="1:57" s="24" customFormat="1" ht="4" customHeight="1" x14ac:dyDescent="0.2">
      <c r="A27" s="338">
        <f t="shared" si="24"/>
        <v>0</v>
      </c>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97"/>
      <c r="AO27" s="181"/>
      <c r="AP27" s="78"/>
      <c r="AQ27" s="78"/>
      <c r="AR27" s="78"/>
      <c r="AS27" s="78"/>
      <c r="AT27" s="78"/>
      <c r="AU27" s="78"/>
      <c r="AV27" s="78"/>
      <c r="AW27" s="78"/>
      <c r="AX27" s="345"/>
      <c r="AY27" s="77"/>
      <c r="AZ27" s="77"/>
      <c r="BA27" s="77"/>
      <c r="BB27" s="77"/>
      <c r="BC27" s="77"/>
      <c r="BD27" s="227"/>
      <c r="BE27" s="227"/>
    </row>
    <row r="28" spans="1:57" s="24" customFormat="1" ht="18" customHeight="1" x14ac:dyDescent="0.25">
      <c r="A28" s="338">
        <f t="shared" si="15"/>
        <v>0</v>
      </c>
      <c r="B28" s="336">
        <f>IF(D28&lt;&gt;"",AP28,0)</f>
        <v>0</v>
      </c>
      <c r="C28" s="25"/>
      <c r="D28" s="178"/>
      <c r="E28" s="37"/>
      <c r="F28" s="178"/>
      <c r="G28" s="37"/>
      <c r="H28" s="367"/>
      <c r="I28" s="385" t="str">
        <f>IFERROR(VLOOKUP(H28,Kataloge!$E$2:$F$71,2,FALSE),"")</f>
        <v/>
      </c>
      <c r="J28" s="37" t="s">
        <v>28</v>
      </c>
      <c r="K28" s="178"/>
      <c r="L28" s="37"/>
      <c r="M28" s="178"/>
      <c r="N28" s="37"/>
      <c r="O28" s="209"/>
      <c r="P28" s="37"/>
      <c r="Q28" s="178"/>
      <c r="R28" s="37"/>
      <c r="S28" s="178"/>
      <c r="T28" s="37"/>
      <c r="U28" s="192"/>
      <c r="V28" s="37"/>
      <c r="W28" s="109"/>
      <c r="X28" s="37"/>
      <c r="Y28" s="109"/>
      <c r="Z28" s="37"/>
      <c r="AA28" s="109"/>
      <c r="AB28" s="37"/>
      <c r="AC28" s="109"/>
      <c r="AD28" s="37"/>
      <c r="AE28" s="109"/>
      <c r="AF28" s="37"/>
      <c r="AG28" s="109"/>
      <c r="AH28" s="37"/>
      <c r="AI28" s="179"/>
      <c r="AJ28" s="37"/>
      <c r="AK28" s="339">
        <f t="shared" ref="AK28" si="43">IF(AM28&gt;0,ROUND(ROUND(O28,4)*ROUND(AI28,2),2),0)</f>
        <v>0</v>
      </c>
      <c r="AL28" s="37"/>
      <c r="AM28" s="199">
        <f t="shared" ref="AM28" si="44">SUM(AR28:AW28)</f>
        <v>0</v>
      </c>
      <c r="AN28" s="97"/>
      <c r="AO28" s="354" t="str">
        <f t="shared" ref="AO28" si="45">IF(AND(W28&lt;&gt;"",Y28="",AA28="",AC28="",AE28="",AG28=""),"Hagel ist nur als Mehrgefahrenversicherung förderfähig!",
IF(AND(U28="",OR(W28&lt;&gt;"",Y28&lt;&gt;"",AA28&lt;&gt;"",AC28&lt;&gt;"",AE28&lt;&gt;"",AG28&lt;&gt;"")),"Bitte den Selbsbehalt eintragen!",
IF(BD28=1,"Der Selbstbehalt wurde nicht eingehalten!",
"")))</f>
        <v/>
      </c>
      <c r="AP28" s="302" t="s">
        <v>292</v>
      </c>
      <c r="AQ28" s="233">
        <f>IF(D28=$F$12,"Heilpflanzen",D28)</f>
        <v>0</v>
      </c>
      <c r="AR28" s="232">
        <f>IF(AND(W28&lt;&gt;"",SUM(AS28:AW28)&gt;0,U28&gt;=20%),1,0)</f>
        <v>0</v>
      </c>
      <c r="AS28" s="231">
        <f>IF(AND(Y28&lt;&gt;"",U28&gt;=20%),1,0)</f>
        <v>0</v>
      </c>
      <c r="AT28" s="231">
        <f>IF(AND(AA28&lt;&gt;"",U28&gt;=20%),1,0)</f>
        <v>0</v>
      </c>
      <c r="AU28" s="231">
        <f>IF(AND(AC28&lt;&gt;"",U28&gt;=20%),1,0)</f>
        <v>0</v>
      </c>
      <c r="AV28" s="231">
        <f>IF(AND(AE28&lt;&gt;"",U28&gt;=20%),1,0)</f>
        <v>0</v>
      </c>
      <c r="AW28" s="232">
        <f>IF(AG28&lt;&gt;"",1,0)</f>
        <v>0</v>
      </c>
      <c r="AX28" s="346">
        <f t="shared" ref="AX28" si="46">IF(AR28=1,ROUND($O28,4),0)</f>
        <v>0</v>
      </c>
      <c r="AY28" s="226">
        <f t="shared" ref="AY28" si="47">IF(AS28=1,ROUND($O28,4),0)</f>
        <v>0</v>
      </c>
      <c r="AZ28" s="226">
        <f t="shared" ref="AZ28" si="48">IF(AT28=1,ROUND($O28,4),0)</f>
        <v>0</v>
      </c>
      <c r="BA28" s="226">
        <f t="shared" ref="BA28" si="49">IF(AU28=1,ROUND($O28,4),0)</f>
        <v>0</v>
      </c>
      <c r="BB28" s="226">
        <f t="shared" ref="BB28" si="50">IF(AV28=1,ROUND($O28,4),0)</f>
        <v>0</v>
      </c>
      <c r="BC28" s="226">
        <f t="shared" ref="BC28" si="51">IF(AW28=1,ROUND($O28,4),0)</f>
        <v>0</v>
      </c>
      <c r="BD28" s="304">
        <f>IF(AW28&gt;0,0,IF(AND(U28&gt;0%,U28&lt;20%),1,0))</f>
        <v>0</v>
      </c>
      <c r="BE28" s="304"/>
    </row>
    <row r="29" spans="1:57" s="24" customFormat="1" ht="4" customHeight="1" x14ac:dyDescent="0.2">
      <c r="A29" s="338">
        <f t="shared" si="24"/>
        <v>0</v>
      </c>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97"/>
      <c r="AO29" s="181"/>
      <c r="AP29" s="78"/>
      <c r="AQ29" s="78"/>
      <c r="AR29" s="78"/>
      <c r="AS29" s="78"/>
      <c r="AT29" s="78"/>
      <c r="AU29" s="78"/>
      <c r="AV29" s="78"/>
      <c r="AW29" s="78"/>
      <c r="AX29" s="345"/>
      <c r="AY29" s="77"/>
      <c r="AZ29" s="77"/>
      <c r="BA29" s="77"/>
      <c r="BB29" s="77"/>
      <c r="BC29" s="77"/>
      <c r="BD29" s="227"/>
      <c r="BE29" s="227"/>
    </row>
    <row r="30" spans="1:57" s="24" customFormat="1" ht="18" customHeight="1" x14ac:dyDescent="0.25">
      <c r="A30" s="338">
        <f t="shared" si="15"/>
        <v>0</v>
      </c>
      <c r="B30" s="336">
        <f>IF(D30&lt;&gt;"",AP30,0)</f>
        <v>0</v>
      </c>
      <c r="C30" s="25"/>
      <c r="D30" s="178"/>
      <c r="E30" s="37"/>
      <c r="F30" s="178"/>
      <c r="G30" s="37"/>
      <c r="H30" s="367"/>
      <c r="I30" s="385" t="str">
        <f>IFERROR(VLOOKUP(H30,Kataloge!$E$2:$F$71,2,FALSE),"")</f>
        <v/>
      </c>
      <c r="J30" s="37" t="s">
        <v>28</v>
      </c>
      <c r="K30" s="178"/>
      <c r="L30" s="37"/>
      <c r="M30" s="178"/>
      <c r="N30" s="37"/>
      <c r="O30" s="209"/>
      <c r="P30" s="37"/>
      <c r="Q30" s="178"/>
      <c r="R30" s="37"/>
      <c r="S30" s="178"/>
      <c r="T30" s="37"/>
      <c r="U30" s="192"/>
      <c r="V30" s="37"/>
      <c r="W30" s="109"/>
      <c r="X30" s="37"/>
      <c r="Y30" s="109"/>
      <c r="Z30" s="37"/>
      <c r="AA30" s="109"/>
      <c r="AB30" s="37"/>
      <c r="AC30" s="109"/>
      <c r="AD30" s="37"/>
      <c r="AE30" s="109"/>
      <c r="AF30" s="37"/>
      <c r="AG30" s="109"/>
      <c r="AH30" s="37"/>
      <c r="AI30" s="179"/>
      <c r="AJ30" s="37"/>
      <c r="AK30" s="339">
        <f t="shared" ref="AK30" si="52">IF(AM30&gt;0,ROUND(ROUND(O30,4)*ROUND(AI30,2),2),0)</f>
        <v>0</v>
      </c>
      <c r="AL30" s="37"/>
      <c r="AM30" s="199">
        <f t="shared" ref="AM30" si="53">SUM(AR30:AW30)</f>
        <v>0</v>
      </c>
      <c r="AN30" s="97"/>
      <c r="AO30" s="354" t="str">
        <f t="shared" ref="AO30" si="54">IF(AND(W30&lt;&gt;"",Y30="",AA30="",AC30="",AE30="",AG30=""),"Hagel ist nur als Mehrgefahrenversicherung förderfähig!",
IF(AND(U30="",OR(W30&lt;&gt;"",Y30&lt;&gt;"",AA30&lt;&gt;"",AC30&lt;&gt;"",AE30&lt;&gt;"",AG30&lt;&gt;"")),"Bitte den Selbsbehalt eintragen!",
IF(BD30=1,"Der Selbstbehalt wurde nicht eingehalten!",
"")))</f>
        <v/>
      </c>
      <c r="AP30" s="302" t="s">
        <v>293</v>
      </c>
      <c r="AQ30" s="233">
        <f>IF(D30=$F$12,"Heilpflanzen",D30)</f>
        <v>0</v>
      </c>
      <c r="AR30" s="232">
        <f>IF(AND(W30&lt;&gt;"",SUM(AS30:AW30)&gt;0,U30&gt;=20%),1,0)</f>
        <v>0</v>
      </c>
      <c r="AS30" s="231">
        <f>IF(AND(Y30&lt;&gt;"",U30&gt;=20%),1,0)</f>
        <v>0</v>
      </c>
      <c r="AT30" s="231">
        <f>IF(AND(AA30&lt;&gt;"",U30&gt;=20%),1,0)</f>
        <v>0</v>
      </c>
      <c r="AU30" s="231">
        <f>IF(AND(AC30&lt;&gt;"",U30&gt;=20%),1,0)</f>
        <v>0</v>
      </c>
      <c r="AV30" s="231">
        <f>IF(AND(AE30&lt;&gt;"",U30&gt;=20%),1,0)</f>
        <v>0</v>
      </c>
      <c r="AW30" s="232">
        <f>IF(AG30&lt;&gt;"",1,0)</f>
        <v>0</v>
      </c>
      <c r="AX30" s="346">
        <f t="shared" ref="AX30" si="55">IF(AR30=1,ROUND($O30,4),0)</f>
        <v>0</v>
      </c>
      <c r="AY30" s="226">
        <f t="shared" ref="AY30" si="56">IF(AS30=1,ROUND($O30,4),0)</f>
        <v>0</v>
      </c>
      <c r="AZ30" s="226">
        <f t="shared" ref="AZ30" si="57">IF(AT30=1,ROUND($O30,4),0)</f>
        <v>0</v>
      </c>
      <c r="BA30" s="226">
        <f t="shared" ref="BA30" si="58">IF(AU30=1,ROUND($O30,4),0)</f>
        <v>0</v>
      </c>
      <c r="BB30" s="226">
        <f t="shared" ref="BB30" si="59">IF(AV30=1,ROUND($O30,4),0)</f>
        <v>0</v>
      </c>
      <c r="BC30" s="226">
        <f t="shared" ref="BC30" si="60">IF(AW30=1,ROUND($O30,4),0)</f>
        <v>0</v>
      </c>
      <c r="BD30" s="304">
        <f>IF(AW30&gt;0,0,IF(AND(U30&gt;0%,U30&lt;20%),1,0))</f>
        <v>0</v>
      </c>
      <c r="BE30" s="304"/>
    </row>
    <row r="31" spans="1:57" s="24" customFormat="1" ht="4" customHeight="1" x14ac:dyDescent="0.2">
      <c r="A31" s="338">
        <f t="shared" si="24"/>
        <v>0</v>
      </c>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97"/>
      <c r="AO31" s="181"/>
      <c r="AP31" s="78"/>
      <c r="AQ31" s="78"/>
      <c r="AR31" s="78"/>
      <c r="AS31" s="78"/>
      <c r="AT31" s="78"/>
      <c r="AU31" s="78"/>
      <c r="AV31" s="78"/>
      <c r="AW31" s="78"/>
      <c r="AX31" s="345"/>
      <c r="AY31" s="77"/>
      <c r="AZ31" s="77"/>
      <c r="BA31" s="77"/>
      <c r="BB31" s="77"/>
      <c r="BC31" s="77"/>
      <c r="BD31" s="227"/>
      <c r="BE31" s="227"/>
    </row>
    <row r="32" spans="1:57" s="24" customFormat="1" ht="18" customHeight="1" x14ac:dyDescent="0.25">
      <c r="A32" s="338">
        <f t="shared" si="15"/>
        <v>0</v>
      </c>
      <c r="B32" s="336">
        <f>IF(D32&lt;&gt;"",AP32,0)</f>
        <v>0</v>
      </c>
      <c r="C32" s="25"/>
      <c r="D32" s="178"/>
      <c r="E32" s="37"/>
      <c r="F32" s="178"/>
      <c r="G32" s="37"/>
      <c r="H32" s="367"/>
      <c r="I32" s="385" t="str">
        <f>IFERROR(VLOOKUP(H32,Kataloge!$E$2:$F$71,2,FALSE),"")</f>
        <v/>
      </c>
      <c r="J32" s="37" t="s">
        <v>28</v>
      </c>
      <c r="K32" s="178"/>
      <c r="L32" s="37"/>
      <c r="M32" s="178"/>
      <c r="N32" s="37"/>
      <c r="O32" s="209"/>
      <c r="P32" s="37"/>
      <c r="Q32" s="178"/>
      <c r="R32" s="37"/>
      <c r="S32" s="178"/>
      <c r="T32" s="37"/>
      <c r="U32" s="192"/>
      <c r="V32" s="37"/>
      <c r="W32" s="109"/>
      <c r="X32" s="37"/>
      <c r="Y32" s="109"/>
      <c r="Z32" s="37"/>
      <c r="AA32" s="109"/>
      <c r="AB32" s="37"/>
      <c r="AC32" s="109"/>
      <c r="AD32" s="37"/>
      <c r="AE32" s="109"/>
      <c r="AF32" s="37"/>
      <c r="AG32" s="109"/>
      <c r="AH32" s="37"/>
      <c r="AI32" s="179"/>
      <c r="AJ32" s="37"/>
      <c r="AK32" s="339">
        <f t="shared" ref="AK32" si="61">IF(AM32&gt;0,ROUND(ROUND(O32,4)*ROUND(AI32,2),2),0)</f>
        <v>0</v>
      </c>
      <c r="AL32" s="37"/>
      <c r="AM32" s="199">
        <f t="shared" ref="AM32" si="62">SUM(AR32:AW32)</f>
        <v>0</v>
      </c>
      <c r="AN32" s="97"/>
      <c r="AO32" s="354" t="str">
        <f t="shared" ref="AO32" si="63">IF(AND(W32&lt;&gt;"",Y32="",AA32="",AC32="",AE32="",AG32=""),"Hagel ist nur als Mehrgefahrenversicherung förderfähig!",
IF(AND(U32="",OR(W32&lt;&gt;"",Y32&lt;&gt;"",AA32&lt;&gt;"",AC32&lt;&gt;"",AE32&lt;&gt;"",AG32&lt;&gt;"")),"Bitte den Selbsbehalt eintragen!",
IF(BD32=1,"Der Selbstbehalt wurde nicht eingehalten!",
"")))</f>
        <v/>
      </c>
      <c r="AP32" s="302" t="s">
        <v>294</v>
      </c>
      <c r="AQ32" s="233">
        <f>IF(D32=$F$12,"Heilpflanzen",D32)</f>
        <v>0</v>
      </c>
      <c r="AR32" s="232">
        <f>IF(AND(W32&lt;&gt;"",SUM(AS32:AW32)&gt;0,U32&gt;=20%),1,0)</f>
        <v>0</v>
      </c>
      <c r="AS32" s="231">
        <f>IF(AND(Y32&lt;&gt;"",U32&gt;=20%),1,0)</f>
        <v>0</v>
      </c>
      <c r="AT32" s="231">
        <f>IF(AND(AA32&lt;&gt;"",U32&gt;=20%),1,0)</f>
        <v>0</v>
      </c>
      <c r="AU32" s="231">
        <f>IF(AND(AC32&lt;&gt;"",U32&gt;=20%),1,0)</f>
        <v>0</v>
      </c>
      <c r="AV32" s="231">
        <f>IF(AND(AE32&lt;&gt;"",U32&gt;=20%),1,0)</f>
        <v>0</v>
      </c>
      <c r="AW32" s="232">
        <f>IF(AG32&lt;&gt;"",1,0)</f>
        <v>0</v>
      </c>
      <c r="AX32" s="346">
        <f t="shared" ref="AX32" si="64">IF(AR32=1,ROUND($O32,4),0)</f>
        <v>0</v>
      </c>
      <c r="AY32" s="226">
        <f t="shared" ref="AY32" si="65">IF(AS32=1,ROUND($O32,4),0)</f>
        <v>0</v>
      </c>
      <c r="AZ32" s="226">
        <f t="shared" ref="AZ32" si="66">IF(AT32=1,ROUND($O32,4),0)</f>
        <v>0</v>
      </c>
      <c r="BA32" s="226">
        <f t="shared" ref="BA32" si="67">IF(AU32=1,ROUND($O32,4),0)</f>
        <v>0</v>
      </c>
      <c r="BB32" s="226">
        <f t="shared" ref="BB32" si="68">IF(AV32=1,ROUND($O32,4),0)</f>
        <v>0</v>
      </c>
      <c r="BC32" s="226">
        <f t="shared" ref="BC32" si="69">IF(AW32=1,ROUND($O32,4),0)</f>
        <v>0</v>
      </c>
      <c r="BD32" s="304">
        <f>IF(AW32&gt;0,0,IF(AND(U32&gt;0%,U32&lt;20%),1,0))</f>
        <v>0</v>
      </c>
      <c r="BE32" s="304"/>
    </row>
    <row r="33" spans="1:57" s="24" customFormat="1" ht="4" customHeight="1" x14ac:dyDescent="0.2">
      <c r="A33" s="338">
        <f t="shared" si="24"/>
        <v>0</v>
      </c>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97"/>
      <c r="AO33" s="181"/>
      <c r="AP33" s="78"/>
      <c r="AQ33" s="78"/>
      <c r="AR33" s="78"/>
      <c r="AS33" s="78"/>
      <c r="AT33" s="78"/>
      <c r="AU33" s="78"/>
      <c r="AV33" s="78"/>
      <c r="AW33" s="78"/>
      <c r="AX33" s="345"/>
      <c r="AY33" s="77"/>
      <c r="AZ33" s="77"/>
      <c r="BA33" s="77"/>
      <c r="BB33" s="77"/>
      <c r="BC33" s="77"/>
      <c r="BD33" s="227"/>
      <c r="BE33" s="227"/>
    </row>
    <row r="34" spans="1:57" s="24" customFormat="1" ht="18" customHeight="1" x14ac:dyDescent="0.25">
      <c r="A34" s="338">
        <f t="shared" si="15"/>
        <v>0</v>
      </c>
      <c r="B34" s="336">
        <f>IF(D34&lt;&gt;"",AP34,0)</f>
        <v>0</v>
      </c>
      <c r="C34" s="25"/>
      <c r="D34" s="178"/>
      <c r="E34" s="37"/>
      <c r="F34" s="178"/>
      <c r="G34" s="37"/>
      <c r="H34" s="367"/>
      <c r="I34" s="385" t="str">
        <f>IFERROR(VLOOKUP(H34,Kataloge!$E$2:$F$71,2,FALSE),"")</f>
        <v/>
      </c>
      <c r="J34" s="37" t="s">
        <v>28</v>
      </c>
      <c r="K34" s="178"/>
      <c r="L34" s="37"/>
      <c r="M34" s="178"/>
      <c r="N34" s="37"/>
      <c r="O34" s="209"/>
      <c r="P34" s="37"/>
      <c r="Q34" s="178"/>
      <c r="R34" s="37"/>
      <c r="S34" s="178"/>
      <c r="T34" s="37"/>
      <c r="U34" s="192"/>
      <c r="V34" s="37"/>
      <c r="W34" s="109"/>
      <c r="X34" s="37"/>
      <c r="Y34" s="109"/>
      <c r="Z34" s="37"/>
      <c r="AA34" s="109"/>
      <c r="AB34" s="37"/>
      <c r="AC34" s="109"/>
      <c r="AD34" s="37"/>
      <c r="AE34" s="109"/>
      <c r="AF34" s="37"/>
      <c r="AG34" s="109"/>
      <c r="AH34" s="37"/>
      <c r="AI34" s="179"/>
      <c r="AJ34" s="37"/>
      <c r="AK34" s="339">
        <f t="shared" ref="AK34" si="70">IF(AM34&gt;0,ROUND(ROUND(O34,4)*ROUND(AI34,2),2),0)</f>
        <v>0</v>
      </c>
      <c r="AL34" s="37"/>
      <c r="AM34" s="199">
        <f t="shared" ref="AM34" si="71">SUM(AR34:AW34)</f>
        <v>0</v>
      </c>
      <c r="AN34" s="97"/>
      <c r="AO34" s="354" t="str">
        <f t="shared" ref="AO34" si="72">IF(AND(W34&lt;&gt;"",Y34="",AA34="",AC34="",AE34="",AG34=""),"Hagel ist nur als Mehrgefahrenversicherung förderfähig!",
IF(AND(U34="",OR(W34&lt;&gt;"",Y34&lt;&gt;"",AA34&lt;&gt;"",AC34&lt;&gt;"",AE34&lt;&gt;"",AG34&lt;&gt;"")),"Bitte den Selbsbehalt eintragen!",
IF(BD34=1,"Der Selbstbehalt wurde nicht eingehalten!",
"")))</f>
        <v/>
      </c>
      <c r="AP34" s="302" t="s">
        <v>295</v>
      </c>
      <c r="AQ34" s="233">
        <f>IF(D34=$F$12,"Heilpflanzen",D34)</f>
        <v>0</v>
      </c>
      <c r="AR34" s="232">
        <f>IF(AND(W34&lt;&gt;"",SUM(AS34:AW34)&gt;0,U34&gt;=20%),1,0)</f>
        <v>0</v>
      </c>
      <c r="AS34" s="231">
        <f>IF(AND(Y34&lt;&gt;"",U34&gt;=20%),1,0)</f>
        <v>0</v>
      </c>
      <c r="AT34" s="231">
        <f>IF(AND(AA34&lt;&gt;"",U34&gt;=20%),1,0)</f>
        <v>0</v>
      </c>
      <c r="AU34" s="231">
        <f>IF(AND(AC34&lt;&gt;"",U34&gt;=20%),1,0)</f>
        <v>0</v>
      </c>
      <c r="AV34" s="231">
        <f>IF(AND(AE34&lt;&gt;"",U34&gt;=20%),1,0)</f>
        <v>0</v>
      </c>
      <c r="AW34" s="232">
        <f>IF(AG34&lt;&gt;"",1,0)</f>
        <v>0</v>
      </c>
      <c r="AX34" s="346">
        <f t="shared" ref="AX34" si="73">IF(AR34=1,ROUND($O34,4),0)</f>
        <v>0</v>
      </c>
      <c r="AY34" s="226">
        <f t="shared" ref="AY34" si="74">IF(AS34=1,ROUND($O34,4),0)</f>
        <v>0</v>
      </c>
      <c r="AZ34" s="226">
        <f t="shared" ref="AZ34" si="75">IF(AT34=1,ROUND($O34,4),0)</f>
        <v>0</v>
      </c>
      <c r="BA34" s="226">
        <f t="shared" ref="BA34" si="76">IF(AU34=1,ROUND($O34,4),0)</f>
        <v>0</v>
      </c>
      <c r="BB34" s="226">
        <f t="shared" ref="BB34" si="77">IF(AV34=1,ROUND($O34,4),0)</f>
        <v>0</v>
      </c>
      <c r="BC34" s="226">
        <f t="shared" ref="BC34" si="78">IF(AW34=1,ROUND($O34,4),0)</f>
        <v>0</v>
      </c>
      <c r="BD34" s="304">
        <f>IF(AW34&gt;0,0,IF(AND(U34&gt;0%,U34&lt;20%),1,0))</f>
        <v>0</v>
      </c>
      <c r="BE34" s="304"/>
    </row>
    <row r="35" spans="1:57" s="24" customFormat="1" ht="4" customHeight="1" x14ac:dyDescent="0.2">
      <c r="A35" s="338">
        <f t="shared" si="24"/>
        <v>0</v>
      </c>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97"/>
      <c r="AO35" s="181"/>
      <c r="AP35" s="78"/>
      <c r="AQ35" s="78"/>
      <c r="AR35" s="78"/>
      <c r="AS35" s="78"/>
      <c r="AT35" s="78"/>
      <c r="AU35" s="78"/>
      <c r="AV35" s="78"/>
      <c r="AW35" s="78"/>
      <c r="AX35" s="345"/>
      <c r="AY35" s="77"/>
      <c r="AZ35" s="77"/>
      <c r="BA35" s="77"/>
      <c r="BB35" s="77"/>
      <c r="BC35" s="77"/>
      <c r="BD35" s="227"/>
      <c r="BE35" s="227"/>
    </row>
    <row r="36" spans="1:57" s="24" customFormat="1" ht="18" customHeight="1" x14ac:dyDescent="0.25">
      <c r="A36" s="338">
        <f t="shared" si="15"/>
        <v>0</v>
      </c>
      <c r="B36" s="336">
        <f>IF(D36&lt;&gt;"",AP36,0)</f>
        <v>0</v>
      </c>
      <c r="C36" s="25"/>
      <c r="D36" s="178"/>
      <c r="E36" s="37"/>
      <c r="F36" s="178"/>
      <c r="G36" s="37"/>
      <c r="H36" s="367"/>
      <c r="I36" s="385" t="str">
        <f>IFERROR(VLOOKUP(H36,Kataloge!$E$2:$F$71,2,FALSE),"")</f>
        <v/>
      </c>
      <c r="J36" s="37" t="s">
        <v>28</v>
      </c>
      <c r="K36" s="178"/>
      <c r="L36" s="37"/>
      <c r="M36" s="178"/>
      <c r="N36" s="37"/>
      <c r="O36" s="209"/>
      <c r="P36" s="37"/>
      <c r="Q36" s="178"/>
      <c r="R36" s="37"/>
      <c r="S36" s="178"/>
      <c r="T36" s="37"/>
      <c r="U36" s="192"/>
      <c r="V36" s="37"/>
      <c r="W36" s="109"/>
      <c r="X36" s="37"/>
      <c r="Y36" s="109"/>
      <c r="Z36" s="37"/>
      <c r="AA36" s="109"/>
      <c r="AB36" s="37"/>
      <c r="AC36" s="109"/>
      <c r="AD36" s="37"/>
      <c r="AE36" s="109"/>
      <c r="AF36" s="37"/>
      <c r="AG36" s="109"/>
      <c r="AH36" s="37"/>
      <c r="AI36" s="179"/>
      <c r="AJ36" s="37"/>
      <c r="AK36" s="339">
        <f t="shared" ref="AK36" si="79">IF(AM36&gt;0,ROUND(ROUND(O36,4)*ROUND(AI36,2),2),0)</f>
        <v>0</v>
      </c>
      <c r="AL36" s="37"/>
      <c r="AM36" s="199">
        <f t="shared" ref="AM36" si="80">SUM(AR36:AW36)</f>
        <v>0</v>
      </c>
      <c r="AN36" s="97"/>
      <c r="AO36" s="354" t="str">
        <f t="shared" ref="AO36" si="81">IF(AND(W36&lt;&gt;"",Y36="",AA36="",AC36="",AE36="",AG36=""),"Hagel ist nur als Mehrgefahrenversicherung förderfähig!",
IF(AND(U36="",OR(W36&lt;&gt;"",Y36&lt;&gt;"",AA36&lt;&gt;"",AC36&lt;&gt;"",AE36&lt;&gt;"",AG36&lt;&gt;"")),"Bitte den Selbsbehalt eintragen!",
IF(BD36=1,"Der Selbstbehalt wurde nicht eingehalten!",
"")))</f>
        <v/>
      </c>
      <c r="AP36" s="302" t="s">
        <v>296</v>
      </c>
      <c r="AQ36" s="233">
        <f>IF(D36=$F$12,"Heilpflanzen",D36)</f>
        <v>0</v>
      </c>
      <c r="AR36" s="232">
        <f>IF(AND(W36&lt;&gt;"",SUM(AS36:AW36)&gt;0,U36&gt;=20%),1,0)</f>
        <v>0</v>
      </c>
      <c r="AS36" s="231">
        <f>IF(AND(Y36&lt;&gt;"",U36&gt;=20%),1,0)</f>
        <v>0</v>
      </c>
      <c r="AT36" s="231">
        <f>IF(AND(AA36&lt;&gt;"",U36&gt;=20%),1,0)</f>
        <v>0</v>
      </c>
      <c r="AU36" s="231">
        <f>IF(AND(AC36&lt;&gt;"",U36&gt;=20%),1,0)</f>
        <v>0</v>
      </c>
      <c r="AV36" s="231">
        <f>IF(AND(AE36&lt;&gt;"",U36&gt;=20%),1,0)</f>
        <v>0</v>
      </c>
      <c r="AW36" s="232">
        <f>IF(AG36&lt;&gt;"",1,0)</f>
        <v>0</v>
      </c>
      <c r="AX36" s="346">
        <f t="shared" ref="AX36" si="82">IF(AR36=1,ROUND($O36,4),0)</f>
        <v>0</v>
      </c>
      <c r="AY36" s="226">
        <f t="shared" ref="AY36" si="83">IF(AS36=1,ROUND($O36,4),0)</f>
        <v>0</v>
      </c>
      <c r="AZ36" s="226">
        <f t="shared" ref="AZ36" si="84">IF(AT36=1,ROUND($O36,4),0)</f>
        <v>0</v>
      </c>
      <c r="BA36" s="226">
        <f t="shared" ref="BA36" si="85">IF(AU36=1,ROUND($O36,4),0)</f>
        <v>0</v>
      </c>
      <c r="BB36" s="226">
        <f t="shared" ref="BB36" si="86">IF(AV36=1,ROUND($O36,4),0)</f>
        <v>0</v>
      </c>
      <c r="BC36" s="226">
        <f t="shared" ref="BC36" si="87">IF(AW36=1,ROUND($O36,4),0)</f>
        <v>0</v>
      </c>
      <c r="BD36" s="304">
        <f>IF(AW36&gt;0,0,IF(AND(U36&gt;0%,U36&lt;20%),1,0))</f>
        <v>0</v>
      </c>
      <c r="BE36" s="304"/>
    </row>
    <row r="37" spans="1:57" s="24" customFormat="1" ht="4" customHeight="1" x14ac:dyDescent="0.2">
      <c r="A37" s="338">
        <f t="shared" si="24"/>
        <v>0</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97"/>
      <c r="AO37" s="181"/>
      <c r="AP37" s="78"/>
      <c r="AQ37" s="78"/>
      <c r="AR37" s="78"/>
      <c r="AS37" s="78"/>
      <c r="AT37" s="78"/>
      <c r="AU37" s="78"/>
      <c r="AV37" s="78"/>
      <c r="AW37" s="78"/>
      <c r="AX37" s="345"/>
      <c r="AY37" s="77"/>
      <c r="AZ37" s="77"/>
      <c r="BA37" s="77"/>
      <c r="BB37" s="77"/>
      <c r="BC37" s="77"/>
      <c r="BD37" s="227"/>
      <c r="BE37" s="227"/>
    </row>
    <row r="38" spans="1:57" s="24" customFormat="1" ht="18" customHeight="1" x14ac:dyDescent="0.25">
      <c r="A38" s="338">
        <f t="shared" si="15"/>
        <v>0</v>
      </c>
      <c r="B38" s="336">
        <f>IF(D38&lt;&gt;"",AP38,0)</f>
        <v>0</v>
      </c>
      <c r="C38" s="25"/>
      <c r="D38" s="178"/>
      <c r="E38" s="37"/>
      <c r="F38" s="178"/>
      <c r="G38" s="37"/>
      <c r="H38" s="367"/>
      <c r="I38" s="385" t="str">
        <f>IFERROR(VLOOKUP(H38,Kataloge!$E$2:$F$71,2,FALSE),"")</f>
        <v/>
      </c>
      <c r="J38" s="37" t="s">
        <v>28</v>
      </c>
      <c r="K38" s="178"/>
      <c r="L38" s="37"/>
      <c r="M38" s="178"/>
      <c r="N38" s="37"/>
      <c r="O38" s="209"/>
      <c r="P38" s="37"/>
      <c r="Q38" s="178"/>
      <c r="R38" s="37"/>
      <c r="S38" s="178"/>
      <c r="T38" s="37"/>
      <c r="U38" s="192"/>
      <c r="V38" s="37"/>
      <c r="W38" s="109"/>
      <c r="X38" s="37"/>
      <c r="Y38" s="109"/>
      <c r="Z38" s="37"/>
      <c r="AA38" s="109"/>
      <c r="AB38" s="37"/>
      <c r="AC38" s="109"/>
      <c r="AD38" s="37"/>
      <c r="AE38" s="109"/>
      <c r="AF38" s="37"/>
      <c r="AG38" s="109"/>
      <c r="AH38" s="37"/>
      <c r="AI38" s="179"/>
      <c r="AJ38" s="37"/>
      <c r="AK38" s="339">
        <f t="shared" ref="AK38" si="88">IF(AM38&gt;0,ROUND(ROUND(O38,4)*ROUND(AI38,2),2),0)</f>
        <v>0</v>
      </c>
      <c r="AL38" s="37"/>
      <c r="AM38" s="199">
        <f t="shared" ref="AM38" si="89">SUM(AR38:AW38)</f>
        <v>0</v>
      </c>
      <c r="AN38" s="97"/>
      <c r="AO38" s="354" t="str">
        <f t="shared" ref="AO38" si="90">IF(AND(W38&lt;&gt;"",Y38="",AA38="",AC38="",AE38="",AG38=""),"Hagel ist nur als Mehrgefahrenversicherung förderfähig!",
IF(AND(U38="",OR(W38&lt;&gt;"",Y38&lt;&gt;"",AA38&lt;&gt;"",AC38&lt;&gt;"",AE38&lt;&gt;"",AG38&lt;&gt;"")),"Bitte den Selbsbehalt eintragen!",
IF(BD38=1,"Der Selbstbehalt wurde nicht eingehalten!",
"")))</f>
        <v/>
      </c>
      <c r="AP38" s="302" t="s">
        <v>297</v>
      </c>
      <c r="AQ38" s="233">
        <f>IF(D38=$F$12,"Heilpflanzen",D38)</f>
        <v>0</v>
      </c>
      <c r="AR38" s="232">
        <f>IF(AND(W38&lt;&gt;"",SUM(AS38:AW38)&gt;0,U38&gt;=20%),1,0)</f>
        <v>0</v>
      </c>
      <c r="AS38" s="231">
        <f>IF(AND(Y38&lt;&gt;"",U38&gt;=20%),1,0)</f>
        <v>0</v>
      </c>
      <c r="AT38" s="231">
        <f>IF(AND(AA38&lt;&gt;"",U38&gt;=20%),1,0)</f>
        <v>0</v>
      </c>
      <c r="AU38" s="231">
        <f>IF(AND(AC38&lt;&gt;"",U38&gt;=20%),1,0)</f>
        <v>0</v>
      </c>
      <c r="AV38" s="231">
        <f>IF(AND(AE38&lt;&gt;"",U38&gt;=20%),1,0)</f>
        <v>0</v>
      </c>
      <c r="AW38" s="232">
        <f>IF(AG38&lt;&gt;"",1,0)</f>
        <v>0</v>
      </c>
      <c r="AX38" s="346">
        <f t="shared" ref="AX38" si="91">IF(AR38=1,ROUND($O38,4),0)</f>
        <v>0</v>
      </c>
      <c r="AY38" s="226">
        <f t="shared" ref="AY38" si="92">IF(AS38=1,ROUND($O38,4),0)</f>
        <v>0</v>
      </c>
      <c r="AZ38" s="226">
        <f t="shared" ref="AZ38" si="93">IF(AT38=1,ROUND($O38,4),0)</f>
        <v>0</v>
      </c>
      <c r="BA38" s="226">
        <f t="shared" ref="BA38" si="94">IF(AU38=1,ROUND($O38,4),0)</f>
        <v>0</v>
      </c>
      <c r="BB38" s="226">
        <f t="shared" ref="BB38" si="95">IF(AV38=1,ROUND($O38,4),0)</f>
        <v>0</v>
      </c>
      <c r="BC38" s="226">
        <f t="shared" ref="BC38" si="96">IF(AW38=1,ROUND($O38,4),0)</f>
        <v>0</v>
      </c>
      <c r="BD38" s="304">
        <f>IF(AW38&gt;0,0,IF(AND(U38&gt;0%,U38&lt;20%),1,0))</f>
        <v>0</v>
      </c>
      <c r="BE38" s="304"/>
    </row>
    <row r="39" spans="1:57" s="24" customFormat="1" ht="4" customHeight="1" x14ac:dyDescent="0.2">
      <c r="A39" s="338">
        <f t="shared" si="24"/>
        <v>0</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97"/>
      <c r="AO39" s="181"/>
      <c r="AP39" s="78"/>
      <c r="AQ39" s="78"/>
      <c r="AR39" s="78"/>
      <c r="AS39" s="78"/>
      <c r="AT39" s="78"/>
      <c r="AU39" s="78"/>
      <c r="AV39" s="78"/>
      <c r="AW39" s="78"/>
      <c r="AX39" s="345"/>
      <c r="AY39" s="77"/>
      <c r="AZ39" s="77"/>
      <c r="BA39" s="77"/>
      <c r="BB39" s="77"/>
      <c r="BC39" s="77"/>
      <c r="BD39" s="227"/>
      <c r="BE39" s="227"/>
    </row>
    <row r="40" spans="1:57" s="24" customFormat="1" ht="18" customHeight="1" x14ac:dyDescent="0.25">
      <c r="A40" s="338">
        <f t="shared" si="15"/>
        <v>0</v>
      </c>
      <c r="B40" s="336">
        <f>IF(D40&lt;&gt;"",AP40,0)</f>
        <v>0</v>
      </c>
      <c r="C40" s="25"/>
      <c r="D40" s="178"/>
      <c r="E40" s="37"/>
      <c r="F40" s="178"/>
      <c r="G40" s="37"/>
      <c r="H40" s="367"/>
      <c r="I40" s="385" t="str">
        <f>IFERROR(VLOOKUP(H40,Kataloge!$E$2:$F$71,2,FALSE),"")</f>
        <v/>
      </c>
      <c r="J40" s="37" t="s">
        <v>28</v>
      </c>
      <c r="K40" s="178"/>
      <c r="L40" s="37"/>
      <c r="M40" s="178"/>
      <c r="N40" s="37"/>
      <c r="O40" s="209"/>
      <c r="P40" s="37"/>
      <c r="Q40" s="178"/>
      <c r="R40" s="37"/>
      <c r="S40" s="178"/>
      <c r="T40" s="37"/>
      <c r="U40" s="192"/>
      <c r="V40" s="37"/>
      <c r="W40" s="109"/>
      <c r="X40" s="37"/>
      <c r="Y40" s="109"/>
      <c r="Z40" s="37"/>
      <c r="AA40" s="109"/>
      <c r="AB40" s="37"/>
      <c r="AC40" s="109"/>
      <c r="AD40" s="37"/>
      <c r="AE40" s="109"/>
      <c r="AF40" s="37"/>
      <c r="AG40" s="109"/>
      <c r="AH40" s="37"/>
      <c r="AI40" s="179"/>
      <c r="AJ40" s="37"/>
      <c r="AK40" s="339">
        <f t="shared" ref="AK40" si="97">IF(AM40&gt;0,ROUND(ROUND(O40,4)*ROUND(AI40,2),2),0)</f>
        <v>0</v>
      </c>
      <c r="AL40" s="37"/>
      <c r="AM40" s="199">
        <f t="shared" ref="AM40" si="98">SUM(AR40:AW40)</f>
        <v>0</v>
      </c>
      <c r="AN40" s="97"/>
      <c r="AO40" s="354" t="str">
        <f t="shared" ref="AO40" si="99">IF(AND(W40&lt;&gt;"",Y40="",AA40="",AC40="",AE40="",AG40=""),"Hagel ist nur als Mehrgefahrenversicherung förderfähig!",
IF(AND(U40="",OR(W40&lt;&gt;"",Y40&lt;&gt;"",AA40&lt;&gt;"",AC40&lt;&gt;"",AE40&lt;&gt;"",AG40&lt;&gt;"")),"Bitte den Selbsbehalt eintragen!",
IF(BD40=1,"Der Selbstbehalt wurde nicht eingehalten!",
"")))</f>
        <v/>
      </c>
      <c r="AP40" s="302" t="s">
        <v>298</v>
      </c>
      <c r="AQ40" s="233">
        <f>IF(D40=$F$12,"Heilpflanzen",D40)</f>
        <v>0</v>
      </c>
      <c r="AR40" s="232">
        <f>IF(AND(W40&lt;&gt;"",SUM(AS40:AW40)&gt;0,U40&gt;=20%),1,0)</f>
        <v>0</v>
      </c>
      <c r="AS40" s="231">
        <f>IF(AND(Y40&lt;&gt;"",U40&gt;=20%),1,0)</f>
        <v>0</v>
      </c>
      <c r="AT40" s="231">
        <f>IF(AND(AA40&lt;&gt;"",U40&gt;=20%),1,0)</f>
        <v>0</v>
      </c>
      <c r="AU40" s="231">
        <f>IF(AND(AC40&lt;&gt;"",U40&gt;=20%),1,0)</f>
        <v>0</v>
      </c>
      <c r="AV40" s="231">
        <f>IF(AND(AE40&lt;&gt;"",U40&gt;=20%),1,0)</f>
        <v>0</v>
      </c>
      <c r="AW40" s="232">
        <f>IF(AG40&lt;&gt;"",1,0)</f>
        <v>0</v>
      </c>
      <c r="AX40" s="346">
        <f t="shared" ref="AX40" si="100">IF(AR40=1,ROUND($O40,4),0)</f>
        <v>0</v>
      </c>
      <c r="AY40" s="226">
        <f t="shared" ref="AY40" si="101">IF(AS40=1,ROUND($O40,4),0)</f>
        <v>0</v>
      </c>
      <c r="AZ40" s="226">
        <f t="shared" ref="AZ40" si="102">IF(AT40=1,ROUND($O40,4),0)</f>
        <v>0</v>
      </c>
      <c r="BA40" s="226">
        <f t="shared" ref="BA40" si="103">IF(AU40=1,ROUND($O40,4),0)</f>
        <v>0</v>
      </c>
      <c r="BB40" s="226">
        <f t="shared" ref="BB40" si="104">IF(AV40=1,ROUND($O40,4),0)</f>
        <v>0</v>
      </c>
      <c r="BC40" s="226">
        <f t="shared" ref="BC40" si="105">IF(AW40=1,ROUND($O40,4),0)</f>
        <v>0</v>
      </c>
      <c r="BD40" s="304">
        <f>IF(AW40&gt;0,0,IF(AND(U40&gt;0%,U40&lt;20%),1,0))</f>
        <v>0</v>
      </c>
      <c r="BE40" s="304"/>
    </row>
    <row r="41" spans="1:57" s="24" customFormat="1" ht="4" customHeight="1" x14ac:dyDescent="0.2">
      <c r="A41" s="338">
        <f t="shared" si="24"/>
        <v>0</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97"/>
      <c r="AO41" s="181"/>
      <c r="AP41" s="78"/>
      <c r="AQ41" s="78"/>
      <c r="AR41" s="78"/>
      <c r="AS41" s="78"/>
      <c r="AT41" s="78"/>
      <c r="AU41" s="78"/>
      <c r="AV41" s="78"/>
      <c r="AW41" s="78"/>
      <c r="AX41" s="345"/>
      <c r="AY41" s="77"/>
      <c r="AZ41" s="77"/>
      <c r="BA41" s="77"/>
      <c r="BB41" s="77"/>
      <c r="BC41" s="77"/>
      <c r="BD41" s="227"/>
      <c r="BE41" s="227"/>
    </row>
    <row r="42" spans="1:57" s="24" customFormat="1" ht="18" customHeight="1" x14ac:dyDescent="0.25">
      <c r="A42" s="338">
        <f t="shared" si="15"/>
        <v>0</v>
      </c>
      <c r="B42" s="336">
        <f>IF(D42&lt;&gt;"",AP42,0)</f>
        <v>0</v>
      </c>
      <c r="C42" s="25"/>
      <c r="D42" s="178"/>
      <c r="E42" s="37"/>
      <c r="F42" s="178"/>
      <c r="G42" s="37"/>
      <c r="H42" s="367"/>
      <c r="I42" s="385" t="str">
        <f>IFERROR(VLOOKUP(H42,Kataloge!$E$2:$F$71,2,FALSE),"")</f>
        <v/>
      </c>
      <c r="J42" s="37" t="s">
        <v>28</v>
      </c>
      <c r="K42" s="178"/>
      <c r="L42" s="37"/>
      <c r="M42" s="178"/>
      <c r="N42" s="37"/>
      <c r="O42" s="209"/>
      <c r="P42" s="37"/>
      <c r="Q42" s="178"/>
      <c r="R42" s="37"/>
      <c r="S42" s="178"/>
      <c r="T42" s="37"/>
      <c r="U42" s="192"/>
      <c r="V42" s="37"/>
      <c r="W42" s="109"/>
      <c r="X42" s="37"/>
      <c r="Y42" s="109"/>
      <c r="Z42" s="37"/>
      <c r="AA42" s="109"/>
      <c r="AB42" s="37"/>
      <c r="AC42" s="109"/>
      <c r="AD42" s="37"/>
      <c r="AE42" s="109"/>
      <c r="AF42" s="37"/>
      <c r="AG42" s="109"/>
      <c r="AH42" s="37"/>
      <c r="AI42" s="179"/>
      <c r="AJ42" s="37"/>
      <c r="AK42" s="339">
        <f t="shared" ref="AK42" si="106">IF(AM42&gt;0,ROUND(ROUND(O42,4)*ROUND(AI42,2),2),0)</f>
        <v>0</v>
      </c>
      <c r="AL42" s="37"/>
      <c r="AM42" s="199">
        <f t="shared" ref="AM42" si="107">SUM(AR42:AW42)</f>
        <v>0</v>
      </c>
      <c r="AN42" s="97"/>
      <c r="AO42" s="354" t="str">
        <f t="shared" ref="AO42" si="108">IF(AND(W42&lt;&gt;"",Y42="",AA42="",AC42="",AE42="",AG42=""),"Hagel ist nur als Mehrgefahrenversicherung förderfähig!",
IF(AND(U42="",OR(W42&lt;&gt;"",Y42&lt;&gt;"",AA42&lt;&gt;"",AC42&lt;&gt;"",AE42&lt;&gt;"",AG42&lt;&gt;"")),"Bitte den Selbsbehalt eintragen!",
IF(BD42=1,"Der Selbstbehalt wurde nicht eingehalten!",
"")))</f>
        <v/>
      </c>
      <c r="AP42" s="302" t="s">
        <v>299</v>
      </c>
      <c r="AQ42" s="233">
        <f>IF(D42=$F$12,"Heilpflanzen",D42)</f>
        <v>0</v>
      </c>
      <c r="AR42" s="232">
        <f>IF(AND(W42&lt;&gt;"",SUM(AS42:AW42)&gt;0,U42&gt;=20%),1,0)</f>
        <v>0</v>
      </c>
      <c r="AS42" s="231">
        <f>IF(AND(Y42&lt;&gt;"",U42&gt;=20%),1,0)</f>
        <v>0</v>
      </c>
      <c r="AT42" s="231">
        <f>IF(AND(AA42&lt;&gt;"",U42&gt;=20%),1,0)</f>
        <v>0</v>
      </c>
      <c r="AU42" s="231">
        <f>IF(AND(AC42&lt;&gt;"",U42&gt;=20%),1,0)</f>
        <v>0</v>
      </c>
      <c r="AV42" s="231">
        <f>IF(AND(AE42&lt;&gt;"",U42&gt;=20%),1,0)</f>
        <v>0</v>
      </c>
      <c r="AW42" s="232">
        <f>IF(AG42&lt;&gt;"",1,0)</f>
        <v>0</v>
      </c>
      <c r="AX42" s="346">
        <f t="shared" ref="AX42" si="109">IF(AR42=1,ROUND($O42,4),0)</f>
        <v>0</v>
      </c>
      <c r="AY42" s="226">
        <f t="shared" ref="AY42" si="110">IF(AS42=1,ROUND($O42,4),0)</f>
        <v>0</v>
      </c>
      <c r="AZ42" s="226">
        <f t="shared" ref="AZ42" si="111">IF(AT42=1,ROUND($O42,4),0)</f>
        <v>0</v>
      </c>
      <c r="BA42" s="226">
        <f t="shared" ref="BA42" si="112">IF(AU42=1,ROUND($O42,4),0)</f>
        <v>0</v>
      </c>
      <c r="BB42" s="226">
        <f t="shared" ref="BB42" si="113">IF(AV42=1,ROUND($O42,4),0)</f>
        <v>0</v>
      </c>
      <c r="BC42" s="226">
        <f t="shared" ref="BC42" si="114">IF(AW42=1,ROUND($O42,4),0)</f>
        <v>0</v>
      </c>
      <c r="BD42" s="304">
        <f>IF(AW42&gt;0,0,IF(AND(U42&gt;0%,U42&lt;20%),1,0))</f>
        <v>0</v>
      </c>
      <c r="BE42" s="304"/>
    </row>
    <row r="43" spans="1:57" s="24" customFormat="1" ht="4" customHeight="1" x14ac:dyDescent="0.2">
      <c r="A43" s="338">
        <f t="shared" si="24"/>
        <v>0</v>
      </c>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97"/>
      <c r="AO43" s="181"/>
      <c r="AP43" s="78"/>
      <c r="AQ43" s="78"/>
      <c r="AR43" s="78"/>
      <c r="AS43" s="78"/>
      <c r="AT43" s="78"/>
      <c r="AU43" s="78"/>
      <c r="AV43" s="78"/>
      <c r="AW43" s="78"/>
      <c r="AX43" s="345"/>
      <c r="AY43" s="77"/>
      <c r="AZ43" s="77"/>
      <c r="BA43" s="77"/>
      <c r="BB43" s="77"/>
      <c r="BC43" s="77"/>
      <c r="BD43" s="227"/>
      <c r="BE43" s="227"/>
    </row>
    <row r="44" spans="1:57" s="24" customFormat="1" ht="18" customHeight="1" x14ac:dyDescent="0.25">
      <c r="A44" s="338">
        <f t="shared" si="15"/>
        <v>0</v>
      </c>
      <c r="B44" s="336">
        <f>IF(D44&lt;&gt;"",AP44,0)</f>
        <v>0</v>
      </c>
      <c r="C44" s="25"/>
      <c r="D44" s="178"/>
      <c r="E44" s="37"/>
      <c r="F44" s="178"/>
      <c r="G44" s="37"/>
      <c r="H44" s="367"/>
      <c r="I44" s="385" t="str">
        <f>IFERROR(VLOOKUP(H44,Kataloge!$E$2:$F$71,2,FALSE),"")</f>
        <v/>
      </c>
      <c r="J44" s="37" t="s">
        <v>28</v>
      </c>
      <c r="K44" s="178"/>
      <c r="L44" s="37"/>
      <c r="M44" s="178"/>
      <c r="N44" s="37"/>
      <c r="O44" s="209"/>
      <c r="P44" s="37"/>
      <c r="Q44" s="178"/>
      <c r="R44" s="37"/>
      <c r="S44" s="178"/>
      <c r="T44" s="37"/>
      <c r="U44" s="192"/>
      <c r="V44" s="37"/>
      <c r="W44" s="109"/>
      <c r="X44" s="37"/>
      <c r="Y44" s="109"/>
      <c r="Z44" s="37"/>
      <c r="AA44" s="109"/>
      <c r="AB44" s="37"/>
      <c r="AC44" s="109"/>
      <c r="AD44" s="37"/>
      <c r="AE44" s="109"/>
      <c r="AF44" s="37"/>
      <c r="AG44" s="109"/>
      <c r="AH44" s="37"/>
      <c r="AI44" s="179"/>
      <c r="AJ44" s="37"/>
      <c r="AK44" s="339">
        <f t="shared" ref="AK44" si="115">IF(AM44&gt;0,ROUND(ROUND(O44,4)*ROUND(AI44,2),2),0)</f>
        <v>0</v>
      </c>
      <c r="AL44" s="37"/>
      <c r="AM44" s="199">
        <f t="shared" ref="AM44" si="116">SUM(AR44:AW44)</f>
        <v>0</v>
      </c>
      <c r="AN44" s="97"/>
      <c r="AO44" s="354" t="str">
        <f t="shared" ref="AO44" si="117">IF(AND(W44&lt;&gt;"",Y44="",AA44="",AC44="",AE44="",AG44=""),"Hagel ist nur als Mehrgefahrenversicherung förderfähig!",
IF(AND(U44="",OR(W44&lt;&gt;"",Y44&lt;&gt;"",AA44&lt;&gt;"",AC44&lt;&gt;"",AE44&lt;&gt;"",AG44&lt;&gt;"")),"Bitte den Selbsbehalt eintragen!",
IF(BD44=1,"Der Selbstbehalt wurde nicht eingehalten!",
"")))</f>
        <v/>
      </c>
      <c r="AP44" s="302" t="s">
        <v>300</v>
      </c>
      <c r="AQ44" s="233">
        <f>IF(D44=$F$12,"Heilpflanzen",D44)</f>
        <v>0</v>
      </c>
      <c r="AR44" s="232">
        <f>IF(AND(W44&lt;&gt;"",SUM(AS44:AW44)&gt;0,U44&gt;=20%),1,0)</f>
        <v>0</v>
      </c>
      <c r="AS44" s="231">
        <f>IF(AND(Y44&lt;&gt;"",U44&gt;=20%),1,0)</f>
        <v>0</v>
      </c>
      <c r="AT44" s="231">
        <f>IF(AND(AA44&lt;&gt;"",U44&gt;=20%),1,0)</f>
        <v>0</v>
      </c>
      <c r="AU44" s="231">
        <f>IF(AND(AC44&lt;&gt;"",U44&gt;=20%),1,0)</f>
        <v>0</v>
      </c>
      <c r="AV44" s="231">
        <f>IF(AND(AE44&lt;&gt;"",U44&gt;=20%),1,0)</f>
        <v>0</v>
      </c>
      <c r="AW44" s="232">
        <f>IF(AG44&lt;&gt;"",1,0)</f>
        <v>0</v>
      </c>
      <c r="AX44" s="346">
        <f t="shared" ref="AX44" si="118">IF(AR44=1,ROUND($O44,4),0)</f>
        <v>0</v>
      </c>
      <c r="AY44" s="226">
        <f t="shared" ref="AY44" si="119">IF(AS44=1,ROUND($O44,4),0)</f>
        <v>0</v>
      </c>
      <c r="AZ44" s="226">
        <f t="shared" ref="AZ44" si="120">IF(AT44=1,ROUND($O44,4),0)</f>
        <v>0</v>
      </c>
      <c r="BA44" s="226">
        <f t="shared" ref="BA44" si="121">IF(AU44=1,ROUND($O44,4),0)</f>
        <v>0</v>
      </c>
      <c r="BB44" s="226">
        <f t="shared" ref="BB44" si="122">IF(AV44=1,ROUND($O44,4),0)</f>
        <v>0</v>
      </c>
      <c r="BC44" s="226">
        <f t="shared" ref="BC44" si="123">IF(AW44=1,ROUND($O44,4),0)</f>
        <v>0</v>
      </c>
      <c r="BD44" s="304">
        <f>IF(AW44&gt;0,0,IF(AND(U44&gt;0%,U44&lt;20%),1,0))</f>
        <v>0</v>
      </c>
      <c r="BE44" s="304"/>
    </row>
    <row r="45" spans="1:57" s="24" customFormat="1" ht="4" customHeight="1" x14ac:dyDescent="0.2">
      <c r="A45" s="338">
        <f t="shared" si="24"/>
        <v>0</v>
      </c>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97"/>
      <c r="AO45" s="181"/>
      <c r="AP45" s="78"/>
      <c r="AQ45" s="78"/>
      <c r="AR45" s="78"/>
      <c r="AS45" s="78"/>
      <c r="AT45" s="78"/>
      <c r="AU45" s="78"/>
      <c r="AV45" s="78"/>
      <c r="AW45" s="78"/>
      <c r="AX45" s="345"/>
      <c r="AY45" s="77"/>
      <c r="AZ45" s="77"/>
      <c r="BA45" s="77"/>
      <c r="BB45" s="77"/>
      <c r="BC45" s="77"/>
      <c r="BD45" s="227"/>
      <c r="BE45" s="227"/>
    </row>
    <row r="46" spans="1:57" s="24" customFormat="1" ht="18" customHeight="1" x14ac:dyDescent="0.25">
      <c r="A46" s="338">
        <f t="shared" si="15"/>
        <v>0</v>
      </c>
      <c r="B46" s="336">
        <f>IF(D46&lt;&gt;"",AP46,0)</f>
        <v>0</v>
      </c>
      <c r="C46" s="25"/>
      <c r="D46" s="178"/>
      <c r="E46" s="37"/>
      <c r="F46" s="178"/>
      <c r="G46" s="37"/>
      <c r="H46" s="367"/>
      <c r="I46" s="385" t="str">
        <f>IFERROR(VLOOKUP(H46,Kataloge!$E$2:$F$71,2,FALSE),"")</f>
        <v/>
      </c>
      <c r="J46" s="37" t="s">
        <v>28</v>
      </c>
      <c r="K46" s="178"/>
      <c r="L46" s="37"/>
      <c r="M46" s="178"/>
      <c r="N46" s="37"/>
      <c r="O46" s="209"/>
      <c r="P46" s="37"/>
      <c r="Q46" s="178"/>
      <c r="R46" s="37"/>
      <c r="S46" s="178"/>
      <c r="T46" s="37"/>
      <c r="U46" s="192"/>
      <c r="V46" s="37"/>
      <c r="W46" s="109"/>
      <c r="X46" s="37"/>
      <c r="Y46" s="109"/>
      <c r="Z46" s="37"/>
      <c r="AA46" s="109"/>
      <c r="AB46" s="37"/>
      <c r="AC46" s="109"/>
      <c r="AD46" s="37"/>
      <c r="AE46" s="109"/>
      <c r="AF46" s="37"/>
      <c r="AG46" s="109"/>
      <c r="AH46" s="37"/>
      <c r="AI46" s="179"/>
      <c r="AJ46" s="37"/>
      <c r="AK46" s="339">
        <f t="shared" ref="AK46" si="124">IF(AM46&gt;0,ROUND(ROUND(O46,4)*ROUND(AI46,2),2),0)</f>
        <v>0</v>
      </c>
      <c r="AL46" s="37"/>
      <c r="AM46" s="199">
        <f t="shared" ref="AM46" si="125">SUM(AR46:AW46)</f>
        <v>0</v>
      </c>
      <c r="AN46" s="97"/>
      <c r="AO46" s="354" t="str">
        <f t="shared" ref="AO46" si="126">IF(AND(W46&lt;&gt;"",Y46="",AA46="",AC46="",AE46="",AG46=""),"Hagel ist nur als Mehrgefahrenversicherung förderfähig!",
IF(AND(U46="",OR(W46&lt;&gt;"",Y46&lt;&gt;"",AA46&lt;&gt;"",AC46&lt;&gt;"",AE46&lt;&gt;"",AG46&lt;&gt;"")),"Bitte den Selbsbehalt eintragen!",
IF(BD46=1,"Der Selbstbehalt wurde nicht eingehalten!",
"")))</f>
        <v/>
      </c>
      <c r="AP46" s="302" t="s">
        <v>301</v>
      </c>
      <c r="AQ46" s="233">
        <f>IF(D46=$F$12,"Heilpflanzen",D46)</f>
        <v>0</v>
      </c>
      <c r="AR46" s="232">
        <f>IF(AND(W46&lt;&gt;"",SUM(AS46:AW46)&gt;0,U46&gt;=20%),1,0)</f>
        <v>0</v>
      </c>
      <c r="AS46" s="231">
        <f>IF(AND(Y46&lt;&gt;"",U46&gt;=20%),1,0)</f>
        <v>0</v>
      </c>
      <c r="AT46" s="231">
        <f>IF(AND(AA46&lt;&gt;"",U46&gt;=20%),1,0)</f>
        <v>0</v>
      </c>
      <c r="AU46" s="231">
        <f>IF(AND(AC46&lt;&gt;"",U46&gt;=20%),1,0)</f>
        <v>0</v>
      </c>
      <c r="AV46" s="231">
        <f>IF(AND(AE46&lt;&gt;"",U46&gt;=20%),1,0)</f>
        <v>0</v>
      </c>
      <c r="AW46" s="232">
        <f>IF(AG46&lt;&gt;"",1,0)</f>
        <v>0</v>
      </c>
      <c r="AX46" s="346">
        <f t="shared" ref="AX46" si="127">IF(AR46=1,ROUND($O46,4),0)</f>
        <v>0</v>
      </c>
      <c r="AY46" s="226">
        <f t="shared" ref="AY46" si="128">IF(AS46=1,ROUND($O46,4),0)</f>
        <v>0</v>
      </c>
      <c r="AZ46" s="226">
        <f t="shared" ref="AZ46" si="129">IF(AT46=1,ROUND($O46,4),0)</f>
        <v>0</v>
      </c>
      <c r="BA46" s="226">
        <f t="shared" ref="BA46" si="130">IF(AU46=1,ROUND($O46,4),0)</f>
        <v>0</v>
      </c>
      <c r="BB46" s="226">
        <f t="shared" ref="BB46" si="131">IF(AV46=1,ROUND($O46,4),0)</f>
        <v>0</v>
      </c>
      <c r="BC46" s="226">
        <f t="shared" ref="BC46" si="132">IF(AW46=1,ROUND($O46,4),0)</f>
        <v>0</v>
      </c>
      <c r="BD46" s="304">
        <f>IF(AW46&gt;0,0,IF(AND(U46&gt;0%,U46&lt;20%),1,0))</f>
        <v>0</v>
      </c>
      <c r="BE46" s="304"/>
    </row>
    <row r="47" spans="1:57" s="24" customFormat="1" ht="4" customHeight="1" x14ac:dyDescent="0.2">
      <c r="A47" s="338">
        <f t="shared" si="24"/>
        <v>0</v>
      </c>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97"/>
      <c r="AO47" s="181"/>
      <c r="AP47" s="78"/>
      <c r="AQ47" s="78"/>
      <c r="AR47" s="78"/>
      <c r="AS47" s="78"/>
      <c r="AT47" s="78"/>
      <c r="AU47" s="78"/>
      <c r="AV47" s="78"/>
      <c r="AW47" s="78"/>
      <c r="AX47" s="345"/>
      <c r="AY47" s="77"/>
      <c r="AZ47" s="77"/>
      <c r="BA47" s="77"/>
      <c r="BB47" s="77"/>
      <c r="BC47" s="77"/>
      <c r="BD47" s="227"/>
      <c r="BE47" s="227"/>
    </row>
    <row r="48" spans="1:57" s="24" customFormat="1" ht="18" customHeight="1" x14ac:dyDescent="0.25">
      <c r="A48" s="338">
        <f t="shared" si="15"/>
        <v>0</v>
      </c>
      <c r="B48" s="336">
        <f>IF(D48&lt;&gt;"",AP48,0)</f>
        <v>0</v>
      </c>
      <c r="C48" s="25"/>
      <c r="D48" s="178"/>
      <c r="E48" s="37"/>
      <c r="F48" s="178"/>
      <c r="G48" s="37"/>
      <c r="H48" s="367"/>
      <c r="I48" s="385" t="str">
        <f>IFERROR(VLOOKUP(H48,Kataloge!$E$2:$F$71,2,FALSE),"")</f>
        <v/>
      </c>
      <c r="J48" s="37" t="s">
        <v>28</v>
      </c>
      <c r="K48" s="178"/>
      <c r="L48" s="37"/>
      <c r="M48" s="178"/>
      <c r="N48" s="37"/>
      <c r="O48" s="209"/>
      <c r="P48" s="37"/>
      <c r="Q48" s="178"/>
      <c r="R48" s="37"/>
      <c r="S48" s="178"/>
      <c r="T48" s="37"/>
      <c r="U48" s="192"/>
      <c r="V48" s="37"/>
      <c r="W48" s="109"/>
      <c r="X48" s="37"/>
      <c r="Y48" s="109"/>
      <c r="Z48" s="37"/>
      <c r="AA48" s="109"/>
      <c r="AB48" s="37"/>
      <c r="AC48" s="109"/>
      <c r="AD48" s="37"/>
      <c r="AE48" s="109"/>
      <c r="AF48" s="37"/>
      <c r="AG48" s="109"/>
      <c r="AH48" s="37"/>
      <c r="AI48" s="179"/>
      <c r="AJ48" s="37"/>
      <c r="AK48" s="339">
        <f t="shared" ref="AK48" si="133">IF(AM48&gt;0,ROUND(ROUND(O48,4)*ROUND(AI48,2),2),0)</f>
        <v>0</v>
      </c>
      <c r="AL48" s="37"/>
      <c r="AM48" s="199">
        <f t="shared" ref="AM48" si="134">SUM(AR48:AW48)</f>
        <v>0</v>
      </c>
      <c r="AN48" s="97"/>
      <c r="AO48" s="354" t="str">
        <f t="shared" ref="AO48" si="135">IF(AND(W48&lt;&gt;"",Y48="",AA48="",AC48="",AE48="",AG48=""),"Hagel ist nur als Mehrgefahrenversicherung förderfähig!",
IF(AND(U48="",OR(W48&lt;&gt;"",Y48&lt;&gt;"",AA48&lt;&gt;"",AC48&lt;&gt;"",AE48&lt;&gt;"",AG48&lt;&gt;"")),"Bitte den Selbsbehalt eintragen!",
IF(BD48=1,"Der Selbstbehalt wurde nicht eingehalten!",
"")))</f>
        <v/>
      </c>
      <c r="AP48" s="302" t="s">
        <v>302</v>
      </c>
      <c r="AQ48" s="233">
        <f>IF(D48=$F$12,"Heilpflanzen",D48)</f>
        <v>0</v>
      </c>
      <c r="AR48" s="232">
        <f>IF(AND(W48&lt;&gt;"",SUM(AS48:AW48)&gt;0,U48&gt;=20%),1,0)</f>
        <v>0</v>
      </c>
      <c r="AS48" s="231">
        <f>IF(AND(Y48&lt;&gt;"",U48&gt;=20%),1,0)</f>
        <v>0</v>
      </c>
      <c r="AT48" s="231">
        <f>IF(AND(AA48&lt;&gt;"",U48&gt;=20%),1,0)</f>
        <v>0</v>
      </c>
      <c r="AU48" s="231">
        <f>IF(AND(AC48&lt;&gt;"",U48&gt;=20%),1,0)</f>
        <v>0</v>
      </c>
      <c r="AV48" s="231">
        <f>IF(AND(AE48&lt;&gt;"",U48&gt;=20%),1,0)</f>
        <v>0</v>
      </c>
      <c r="AW48" s="232">
        <f>IF(AG48&lt;&gt;"",1,0)</f>
        <v>0</v>
      </c>
      <c r="AX48" s="346">
        <f t="shared" ref="AX48" si="136">IF(AR48=1,ROUND($O48,4),0)</f>
        <v>0</v>
      </c>
      <c r="AY48" s="226">
        <f t="shared" ref="AY48" si="137">IF(AS48=1,ROUND($O48,4),0)</f>
        <v>0</v>
      </c>
      <c r="AZ48" s="226">
        <f t="shared" ref="AZ48" si="138">IF(AT48=1,ROUND($O48,4),0)</f>
        <v>0</v>
      </c>
      <c r="BA48" s="226">
        <f t="shared" ref="BA48" si="139">IF(AU48=1,ROUND($O48,4),0)</f>
        <v>0</v>
      </c>
      <c r="BB48" s="226">
        <f t="shared" ref="BB48" si="140">IF(AV48=1,ROUND($O48,4),0)</f>
        <v>0</v>
      </c>
      <c r="BC48" s="226">
        <f t="shared" ref="BC48" si="141">IF(AW48=1,ROUND($O48,4),0)</f>
        <v>0</v>
      </c>
      <c r="BD48" s="304">
        <f>IF(AW48&gt;0,0,IF(AND(U48&gt;0%,U48&lt;20%),1,0))</f>
        <v>0</v>
      </c>
      <c r="BE48" s="304"/>
    </row>
    <row r="49" spans="1:57" s="24" customFormat="1" ht="4" customHeight="1" x14ac:dyDescent="0.2">
      <c r="A49" s="338">
        <f t="shared" si="24"/>
        <v>0</v>
      </c>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97"/>
      <c r="AO49" s="181"/>
      <c r="AP49" s="78"/>
      <c r="AQ49" s="78"/>
      <c r="AR49" s="78"/>
      <c r="AS49" s="78"/>
      <c r="AT49" s="78"/>
      <c r="AU49" s="78"/>
      <c r="AV49" s="78"/>
      <c r="AW49" s="78"/>
      <c r="AX49" s="345"/>
      <c r="AY49" s="77"/>
      <c r="AZ49" s="77"/>
      <c r="BA49" s="77"/>
      <c r="BB49" s="77"/>
      <c r="BC49" s="77"/>
      <c r="BD49" s="227"/>
      <c r="BE49" s="227"/>
    </row>
    <row r="50" spans="1:57" s="24" customFormat="1" ht="18" customHeight="1" x14ac:dyDescent="0.25">
      <c r="A50" s="338">
        <f t="shared" si="15"/>
        <v>0</v>
      </c>
      <c r="B50" s="336">
        <f>IF(D50&lt;&gt;"",AP50,0)</f>
        <v>0</v>
      </c>
      <c r="C50" s="25"/>
      <c r="D50" s="178"/>
      <c r="E50" s="37"/>
      <c r="F50" s="178"/>
      <c r="G50" s="37"/>
      <c r="H50" s="367"/>
      <c r="I50" s="385" t="str">
        <f>IFERROR(VLOOKUP(H50,Kataloge!$E$2:$F$71,2,FALSE),"")</f>
        <v/>
      </c>
      <c r="J50" s="37" t="s">
        <v>28</v>
      </c>
      <c r="K50" s="178"/>
      <c r="L50" s="37"/>
      <c r="M50" s="178"/>
      <c r="N50" s="37"/>
      <c r="O50" s="209"/>
      <c r="P50" s="37"/>
      <c r="Q50" s="178"/>
      <c r="R50" s="37"/>
      <c r="S50" s="178"/>
      <c r="T50" s="37"/>
      <c r="U50" s="192"/>
      <c r="V50" s="37"/>
      <c r="W50" s="109"/>
      <c r="X50" s="37"/>
      <c r="Y50" s="109"/>
      <c r="Z50" s="37"/>
      <c r="AA50" s="109"/>
      <c r="AB50" s="37"/>
      <c r="AC50" s="109"/>
      <c r="AD50" s="37"/>
      <c r="AE50" s="109"/>
      <c r="AF50" s="37"/>
      <c r="AG50" s="109"/>
      <c r="AH50" s="37"/>
      <c r="AI50" s="179"/>
      <c r="AJ50" s="37"/>
      <c r="AK50" s="339">
        <f t="shared" ref="AK50" si="142">IF(AM50&gt;0,ROUND(ROUND(O50,4)*ROUND(AI50,2),2),0)</f>
        <v>0</v>
      </c>
      <c r="AL50" s="37"/>
      <c r="AM50" s="199">
        <f t="shared" ref="AM50" si="143">SUM(AR50:AW50)</f>
        <v>0</v>
      </c>
      <c r="AN50" s="97"/>
      <c r="AO50" s="354" t="str">
        <f t="shared" ref="AO50" si="144">IF(AND(W50&lt;&gt;"",Y50="",AA50="",AC50="",AE50="",AG50=""),"Hagel ist nur als Mehrgefahrenversicherung förderfähig!",
IF(AND(U50="",OR(W50&lt;&gt;"",Y50&lt;&gt;"",AA50&lt;&gt;"",AC50&lt;&gt;"",AE50&lt;&gt;"",AG50&lt;&gt;"")),"Bitte den Selbsbehalt eintragen!",
IF(BD50=1,"Der Selbstbehalt wurde nicht eingehalten!",
"")))</f>
        <v/>
      </c>
      <c r="AP50" s="302" t="s">
        <v>303</v>
      </c>
      <c r="AQ50" s="233">
        <f>IF(D50=$F$12,"Heilpflanzen",D50)</f>
        <v>0</v>
      </c>
      <c r="AR50" s="232">
        <f>IF(AND(W50&lt;&gt;"",SUM(AS50:AW50)&gt;0,U50&gt;=20%),1,0)</f>
        <v>0</v>
      </c>
      <c r="AS50" s="231">
        <f>IF(AND(Y50&lt;&gt;"",U50&gt;=20%),1,0)</f>
        <v>0</v>
      </c>
      <c r="AT50" s="231">
        <f>IF(AND(AA50&lt;&gt;"",U50&gt;=20%),1,0)</f>
        <v>0</v>
      </c>
      <c r="AU50" s="231">
        <f>IF(AND(AC50&lt;&gt;"",U50&gt;=20%),1,0)</f>
        <v>0</v>
      </c>
      <c r="AV50" s="231">
        <f>IF(AND(AE50&lt;&gt;"",U50&gt;=20%),1,0)</f>
        <v>0</v>
      </c>
      <c r="AW50" s="232">
        <f>IF(AG50&lt;&gt;"",1,0)</f>
        <v>0</v>
      </c>
      <c r="AX50" s="346">
        <f t="shared" ref="AX50" si="145">IF(AR50=1,ROUND($O50,4),0)</f>
        <v>0</v>
      </c>
      <c r="AY50" s="226">
        <f t="shared" ref="AY50" si="146">IF(AS50=1,ROUND($O50,4),0)</f>
        <v>0</v>
      </c>
      <c r="AZ50" s="226">
        <f t="shared" ref="AZ50" si="147">IF(AT50=1,ROUND($O50,4),0)</f>
        <v>0</v>
      </c>
      <c r="BA50" s="226">
        <f t="shared" ref="BA50" si="148">IF(AU50=1,ROUND($O50,4),0)</f>
        <v>0</v>
      </c>
      <c r="BB50" s="226">
        <f t="shared" ref="BB50" si="149">IF(AV50=1,ROUND($O50,4),0)</f>
        <v>0</v>
      </c>
      <c r="BC50" s="226">
        <f t="shared" ref="BC50" si="150">IF(AW50=1,ROUND($O50,4),0)</f>
        <v>0</v>
      </c>
      <c r="BD50" s="304">
        <f>IF(AW50&gt;0,0,IF(AND(U50&gt;0%,U50&lt;20%),1,0))</f>
        <v>0</v>
      </c>
      <c r="BE50" s="304"/>
    </row>
    <row r="51" spans="1:57" s="24" customFormat="1" ht="4" customHeight="1" x14ac:dyDescent="0.2">
      <c r="A51" s="338">
        <f t="shared" si="24"/>
        <v>0</v>
      </c>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97"/>
      <c r="AO51" s="181"/>
      <c r="AP51" s="78"/>
      <c r="AQ51" s="78"/>
      <c r="AR51" s="78"/>
      <c r="AS51" s="78"/>
      <c r="AT51" s="78"/>
      <c r="AU51" s="78"/>
      <c r="AV51" s="78"/>
      <c r="AW51" s="78"/>
      <c r="AX51" s="345"/>
      <c r="AY51" s="77"/>
      <c r="AZ51" s="77"/>
      <c r="BA51" s="77"/>
      <c r="BB51" s="77"/>
      <c r="BC51" s="77"/>
      <c r="BD51" s="227"/>
      <c r="BE51" s="227"/>
    </row>
    <row r="52" spans="1:57" s="24" customFormat="1" ht="18" customHeight="1" x14ac:dyDescent="0.25">
      <c r="A52" s="338">
        <f t="shared" si="15"/>
        <v>0</v>
      </c>
      <c r="B52" s="336">
        <f>IF(D52&lt;&gt;"",AP52,0)</f>
        <v>0</v>
      </c>
      <c r="C52" s="25"/>
      <c r="D52" s="178"/>
      <c r="E52" s="37"/>
      <c r="F52" s="178"/>
      <c r="G52" s="37"/>
      <c r="H52" s="367"/>
      <c r="I52" s="385" t="str">
        <f>IFERROR(VLOOKUP(H52,Kataloge!$E$2:$F$71,2,FALSE),"")</f>
        <v/>
      </c>
      <c r="J52" s="37" t="s">
        <v>28</v>
      </c>
      <c r="K52" s="178"/>
      <c r="L52" s="37"/>
      <c r="M52" s="178"/>
      <c r="N52" s="37"/>
      <c r="O52" s="209"/>
      <c r="P52" s="37"/>
      <c r="Q52" s="178"/>
      <c r="R52" s="37"/>
      <c r="S52" s="178"/>
      <c r="T52" s="37"/>
      <c r="U52" s="192"/>
      <c r="V52" s="37"/>
      <c r="W52" s="109"/>
      <c r="X52" s="37"/>
      <c r="Y52" s="109"/>
      <c r="Z52" s="37"/>
      <c r="AA52" s="109"/>
      <c r="AB52" s="37"/>
      <c r="AC52" s="109"/>
      <c r="AD52" s="37"/>
      <c r="AE52" s="109"/>
      <c r="AF52" s="37"/>
      <c r="AG52" s="109"/>
      <c r="AH52" s="37"/>
      <c r="AI52" s="179"/>
      <c r="AJ52" s="37"/>
      <c r="AK52" s="339">
        <f t="shared" ref="AK52" si="151">IF(AM52&gt;0,ROUND(ROUND(O52,4)*ROUND(AI52,2),2),0)</f>
        <v>0</v>
      </c>
      <c r="AL52" s="37"/>
      <c r="AM52" s="199">
        <f t="shared" ref="AM52" si="152">SUM(AR52:AW52)</f>
        <v>0</v>
      </c>
      <c r="AN52" s="97"/>
      <c r="AO52" s="354" t="str">
        <f t="shared" ref="AO52" si="153">IF(AND(W52&lt;&gt;"",Y52="",AA52="",AC52="",AE52="",AG52=""),"Hagel ist nur als Mehrgefahrenversicherung förderfähig!",
IF(AND(U52="",OR(W52&lt;&gt;"",Y52&lt;&gt;"",AA52&lt;&gt;"",AC52&lt;&gt;"",AE52&lt;&gt;"",AG52&lt;&gt;"")),"Bitte den Selbsbehalt eintragen!",
IF(BD52=1,"Der Selbstbehalt wurde nicht eingehalten!",
"")))</f>
        <v/>
      </c>
      <c r="AP52" s="302" t="s">
        <v>304</v>
      </c>
      <c r="AQ52" s="233">
        <f>IF(D52=$F$12,"Heilpflanzen",D52)</f>
        <v>0</v>
      </c>
      <c r="AR52" s="232">
        <f>IF(AND(W52&lt;&gt;"",SUM(AS52:AW52)&gt;0,U52&gt;=20%),1,0)</f>
        <v>0</v>
      </c>
      <c r="AS52" s="231">
        <f>IF(AND(Y52&lt;&gt;"",U52&gt;=20%),1,0)</f>
        <v>0</v>
      </c>
      <c r="AT52" s="231">
        <f>IF(AND(AA52&lt;&gt;"",U52&gt;=20%),1,0)</f>
        <v>0</v>
      </c>
      <c r="AU52" s="231">
        <f>IF(AND(AC52&lt;&gt;"",U52&gt;=20%),1,0)</f>
        <v>0</v>
      </c>
      <c r="AV52" s="231">
        <f>IF(AND(AE52&lt;&gt;"",U52&gt;=20%),1,0)</f>
        <v>0</v>
      </c>
      <c r="AW52" s="232">
        <f>IF(AG52&lt;&gt;"",1,0)</f>
        <v>0</v>
      </c>
      <c r="AX52" s="346">
        <f t="shared" ref="AX52" si="154">IF(AR52=1,ROUND($O52,4),0)</f>
        <v>0</v>
      </c>
      <c r="AY52" s="226">
        <f t="shared" ref="AY52" si="155">IF(AS52=1,ROUND($O52,4),0)</f>
        <v>0</v>
      </c>
      <c r="AZ52" s="226">
        <f t="shared" ref="AZ52" si="156">IF(AT52=1,ROUND($O52,4),0)</f>
        <v>0</v>
      </c>
      <c r="BA52" s="226">
        <f t="shared" ref="BA52" si="157">IF(AU52=1,ROUND($O52,4),0)</f>
        <v>0</v>
      </c>
      <c r="BB52" s="226">
        <f t="shared" ref="BB52" si="158">IF(AV52=1,ROUND($O52,4),0)</f>
        <v>0</v>
      </c>
      <c r="BC52" s="226">
        <f t="shared" ref="BC52" si="159">IF(AW52=1,ROUND($O52,4),0)</f>
        <v>0</v>
      </c>
      <c r="BD52" s="304">
        <f>IF(AW52&gt;0,0,IF(AND(U52&gt;0%,U52&lt;20%),1,0))</f>
        <v>0</v>
      </c>
      <c r="BE52" s="304"/>
    </row>
    <row r="53" spans="1:57" s="24" customFormat="1" ht="4" customHeight="1" x14ac:dyDescent="0.2">
      <c r="A53" s="338">
        <f t="shared" si="24"/>
        <v>0</v>
      </c>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97"/>
      <c r="AO53" s="181"/>
      <c r="AP53" s="78"/>
      <c r="AQ53" s="78"/>
      <c r="AR53" s="78"/>
      <c r="AS53" s="78"/>
      <c r="AT53" s="78"/>
      <c r="AU53" s="78"/>
      <c r="AV53" s="78"/>
      <c r="AW53" s="78"/>
      <c r="AX53" s="345"/>
      <c r="AY53" s="77"/>
      <c r="AZ53" s="77"/>
      <c r="BA53" s="77"/>
      <c r="BB53" s="77"/>
      <c r="BC53" s="77"/>
      <c r="BD53" s="227"/>
      <c r="BE53" s="227"/>
    </row>
    <row r="54" spans="1:57" s="24" customFormat="1" ht="18" customHeight="1" x14ac:dyDescent="0.25">
      <c r="A54" s="338">
        <f t="shared" si="15"/>
        <v>0</v>
      </c>
      <c r="B54" s="336">
        <f>IF(D54&lt;&gt;"",AP54,0)</f>
        <v>0</v>
      </c>
      <c r="C54" s="25"/>
      <c r="D54" s="178"/>
      <c r="E54" s="37"/>
      <c r="F54" s="178"/>
      <c r="G54" s="37"/>
      <c r="H54" s="367"/>
      <c r="I54" s="385" t="str">
        <f>IFERROR(VLOOKUP(H54,Kataloge!$E$2:$F$71,2,FALSE),"")</f>
        <v/>
      </c>
      <c r="J54" s="37" t="s">
        <v>28</v>
      </c>
      <c r="K54" s="178"/>
      <c r="L54" s="37"/>
      <c r="M54" s="178"/>
      <c r="N54" s="37"/>
      <c r="O54" s="209"/>
      <c r="P54" s="37"/>
      <c r="Q54" s="178"/>
      <c r="R54" s="37"/>
      <c r="S54" s="178"/>
      <c r="T54" s="37"/>
      <c r="U54" s="192"/>
      <c r="V54" s="37"/>
      <c r="W54" s="109"/>
      <c r="X54" s="37"/>
      <c r="Y54" s="109"/>
      <c r="Z54" s="37"/>
      <c r="AA54" s="109"/>
      <c r="AB54" s="37"/>
      <c r="AC54" s="109"/>
      <c r="AD54" s="37"/>
      <c r="AE54" s="109"/>
      <c r="AF54" s="37"/>
      <c r="AG54" s="109"/>
      <c r="AH54" s="37"/>
      <c r="AI54" s="179"/>
      <c r="AJ54" s="37"/>
      <c r="AK54" s="339">
        <f t="shared" ref="AK54" si="160">IF(AM54&gt;0,ROUND(ROUND(O54,4)*ROUND(AI54,2),2),0)</f>
        <v>0</v>
      </c>
      <c r="AL54" s="37"/>
      <c r="AM54" s="199">
        <f t="shared" ref="AM54" si="161">SUM(AR54:AW54)</f>
        <v>0</v>
      </c>
      <c r="AN54" s="97"/>
      <c r="AO54" s="354" t="str">
        <f t="shared" ref="AO54" si="162">IF(AND(W54&lt;&gt;"",Y54="",AA54="",AC54="",AE54="",AG54=""),"Hagel ist nur als Mehrgefahrenversicherung förderfähig!",
IF(AND(U54="",OR(W54&lt;&gt;"",Y54&lt;&gt;"",AA54&lt;&gt;"",AC54&lt;&gt;"",AE54&lt;&gt;"",AG54&lt;&gt;"")),"Bitte den Selbsbehalt eintragen!",
IF(BD54=1,"Der Selbstbehalt wurde nicht eingehalten!",
"")))</f>
        <v/>
      </c>
      <c r="AP54" s="302" t="s">
        <v>305</v>
      </c>
      <c r="AQ54" s="233">
        <f>IF(D54=$F$12,"Heilpflanzen",D54)</f>
        <v>0</v>
      </c>
      <c r="AR54" s="232">
        <f>IF(AND(W54&lt;&gt;"",SUM(AS54:AW54)&gt;0,U54&gt;=20%),1,0)</f>
        <v>0</v>
      </c>
      <c r="AS54" s="231">
        <f>IF(AND(Y54&lt;&gt;"",U54&gt;=20%),1,0)</f>
        <v>0</v>
      </c>
      <c r="AT54" s="231">
        <f>IF(AND(AA54&lt;&gt;"",U54&gt;=20%),1,0)</f>
        <v>0</v>
      </c>
      <c r="AU54" s="231">
        <f>IF(AND(AC54&lt;&gt;"",U54&gt;=20%),1,0)</f>
        <v>0</v>
      </c>
      <c r="AV54" s="231">
        <f>IF(AND(AE54&lt;&gt;"",U54&gt;=20%),1,0)</f>
        <v>0</v>
      </c>
      <c r="AW54" s="232">
        <f>IF(AG54&lt;&gt;"",1,0)</f>
        <v>0</v>
      </c>
      <c r="AX54" s="346">
        <f t="shared" ref="AX54" si="163">IF(AR54=1,ROUND($O54,4),0)</f>
        <v>0</v>
      </c>
      <c r="AY54" s="226">
        <f t="shared" ref="AY54" si="164">IF(AS54=1,ROUND($O54,4),0)</f>
        <v>0</v>
      </c>
      <c r="AZ54" s="226">
        <f t="shared" ref="AZ54" si="165">IF(AT54=1,ROUND($O54,4),0)</f>
        <v>0</v>
      </c>
      <c r="BA54" s="226">
        <f t="shared" ref="BA54" si="166">IF(AU54=1,ROUND($O54,4),0)</f>
        <v>0</v>
      </c>
      <c r="BB54" s="226">
        <f t="shared" ref="BB54" si="167">IF(AV54=1,ROUND($O54,4),0)</f>
        <v>0</v>
      </c>
      <c r="BC54" s="226">
        <f t="shared" ref="BC54" si="168">IF(AW54=1,ROUND($O54,4),0)</f>
        <v>0</v>
      </c>
      <c r="BD54" s="304">
        <f>IF(AW54&gt;0,0,IF(AND(U54&gt;0%,U54&lt;20%),1,0))</f>
        <v>0</v>
      </c>
      <c r="BE54" s="304"/>
    </row>
    <row r="55" spans="1:57" s="24" customFormat="1" ht="4" customHeight="1" x14ac:dyDescent="0.2">
      <c r="A55" s="338">
        <f t="shared" si="24"/>
        <v>0</v>
      </c>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97"/>
      <c r="AO55" s="181"/>
      <c r="AP55" s="78"/>
      <c r="AQ55" s="78"/>
      <c r="AR55" s="78"/>
      <c r="AS55" s="78"/>
      <c r="AT55" s="78"/>
      <c r="AU55" s="78"/>
      <c r="AV55" s="78"/>
      <c r="AW55" s="78"/>
      <c r="AX55" s="345"/>
      <c r="AY55" s="77"/>
      <c r="AZ55" s="77"/>
      <c r="BA55" s="77"/>
      <c r="BB55" s="77"/>
      <c r="BC55" s="77"/>
      <c r="BD55" s="227"/>
      <c r="BE55" s="227"/>
    </row>
    <row r="56" spans="1:57" s="24" customFormat="1" ht="18" customHeight="1" x14ac:dyDescent="0.25">
      <c r="A56" s="338">
        <f t="shared" si="15"/>
        <v>0</v>
      </c>
      <c r="B56" s="336">
        <f>IF(D56&lt;&gt;"",AP56,0)</f>
        <v>0</v>
      </c>
      <c r="C56" s="25"/>
      <c r="D56" s="178"/>
      <c r="E56" s="37"/>
      <c r="F56" s="178"/>
      <c r="G56" s="37"/>
      <c r="H56" s="367"/>
      <c r="I56" s="385" t="str">
        <f>IFERROR(VLOOKUP(H56,Kataloge!$E$2:$F$71,2,FALSE),"")</f>
        <v/>
      </c>
      <c r="J56" s="37" t="s">
        <v>28</v>
      </c>
      <c r="K56" s="178"/>
      <c r="L56" s="37"/>
      <c r="M56" s="178"/>
      <c r="N56" s="37"/>
      <c r="O56" s="209"/>
      <c r="P56" s="37"/>
      <c r="Q56" s="178"/>
      <c r="R56" s="37"/>
      <c r="S56" s="178"/>
      <c r="T56" s="37"/>
      <c r="U56" s="192"/>
      <c r="V56" s="37"/>
      <c r="W56" s="109"/>
      <c r="X56" s="37"/>
      <c r="Y56" s="109"/>
      <c r="Z56" s="37"/>
      <c r="AA56" s="109"/>
      <c r="AB56" s="37"/>
      <c r="AC56" s="109"/>
      <c r="AD56" s="37"/>
      <c r="AE56" s="109"/>
      <c r="AF56" s="37"/>
      <c r="AG56" s="109"/>
      <c r="AH56" s="37"/>
      <c r="AI56" s="179"/>
      <c r="AJ56" s="37"/>
      <c r="AK56" s="339">
        <f t="shared" ref="AK56" si="169">IF(AM56&gt;0,ROUND(ROUND(O56,4)*ROUND(AI56,2),2),0)</f>
        <v>0</v>
      </c>
      <c r="AL56" s="37"/>
      <c r="AM56" s="199">
        <f t="shared" ref="AM56" si="170">SUM(AR56:AW56)</f>
        <v>0</v>
      </c>
      <c r="AN56" s="97"/>
      <c r="AO56" s="354" t="str">
        <f t="shared" ref="AO56" si="171">IF(AND(W56&lt;&gt;"",Y56="",AA56="",AC56="",AE56="",AG56=""),"Hagel ist nur als Mehrgefahrenversicherung förderfähig!",
IF(AND(U56="",OR(W56&lt;&gt;"",Y56&lt;&gt;"",AA56&lt;&gt;"",AC56&lt;&gt;"",AE56&lt;&gt;"",AG56&lt;&gt;"")),"Bitte den Selbsbehalt eintragen!",
IF(BD56=1,"Der Selbstbehalt wurde nicht eingehalten!",
"")))</f>
        <v/>
      </c>
      <c r="AP56" s="302" t="s">
        <v>306</v>
      </c>
      <c r="AQ56" s="233">
        <f>IF(D56=$F$12,"Heilpflanzen",D56)</f>
        <v>0</v>
      </c>
      <c r="AR56" s="232">
        <f>IF(AND(W56&lt;&gt;"",SUM(AS56:AW56)&gt;0,U56&gt;=20%),1,0)</f>
        <v>0</v>
      </c>
      <c r="AS56" s="231">
        <f>IF(AND(Y56&lt;&gt;"",U56&gt;=20%),1,0)</f>
        <v>0</v>
      </c>
      <c r="AT56" s="231">
        <f>IF(AND(AA56&lt;&gt;"",U56&gt;=20%),1,0)</f>
        <v>0</v>
      </c>
      <c r="AU56" s="231">
        <f>IF(AND(AC56&lt;&gt;"",U56&gt;=20%),1,0)</f>
        <v>0</v>
      </c>
      <c r="AV56" s="231">
        <f>IF(AND(AE56&lt;&gt;"",U56&gt;=20%),1,0)</f>
        <v>0</v>
      </c>
      <c r="AW56" s="232">
        <f>IF(AG56&lt;&gt;"",1,0)</f>
        <v>0</v>
      </c>
      <c r="AX56" s="346">
        <f t="shared" ref="AX56" si="172">IF(AR56=1,ROUND($O56,4),0)</f>
        <v>0</v>
      </c>
      <c r="AY56" s="226">
        <f t="shared" ref="AY56" si="173">IF(AS56=1,ROUND($O56,4),0)</f>
        <v>0</v>
      </c>
      <c r="AZ56" s="226">
        <f t="shared" ref="AZ56" si="174">IF(AT56=1,ROUND($O56,4),0)</f>
        <v>0</v>
      </c>
      <c r="BA56" s="226">
        <f t="shared" ref="BA56" si="175">IF(AU56=1,ROUND($O56,4),0)</f>
        <v>0</v>
      </c>
      <c r="BB56" s="226">
        <f t="shared" ref="BB56" si="176">IF(AV56=1,ROUND($O56,4),0)</f>
        <v>0</v>
      </c>
      <c r="BC56" s="226">
        <f t="shared" ref="BC56" si="177">IF(AW56=1,ROUND($O56,4),0)</f>
        <v>0</v>
      </c>
      <c r="BD56" s="304">
        <f>IF(AW56&gt;0,0,IF(AND(U56&gt;0%,U56&lt;20%),1,0))</f>
        <v>0</v>
      </c>
      <c r="BE56" s="304"/>
    </row>
    <row r="57" spans="1:57" s="24" customFormat="1" ht="4" customHeight="1" x14ac:dyDescent="0.2">
      <c r="A57" s="338">
        <f t="shared" si="24"/>
        <v>0</v>
      </c>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97"/>
      <c r="AO57" s="181"/>
      <c r="AP57" s="78"/>
      <c r="AQ57" s="78"/>
      <c r="AR57" s="78"/>
      <c r="AS57" s="78"/>
      <c r="AT57" s="78"/>
      <c r="AU57" s="78"/>
      <c r="AV57" s="78"/>
      <c r="AW57" s="78"/>
      <c r="AX57" s="345"/>
      <c r="AY57" s="77"/>
      <c r="AZ57" s="77"/>
      <c r="BA57" s="77"/>
      <c r="BB57" s="77"/>
      <c r="BC57" s="77"/>
      <c r="BD57" s="227"/>
      <c r="BE57" s="227"/>
    </row>
    <row r="58" spans="1:57" s="24" customFormat="1" ht="18" customHeight="1" x14ac:dyDescent="0.25">
      <c r="A58" s="338">
        <f t="shared" si="15"/>
        <v>0</v>
      </c>
      <c r="B58" s="336">
        <f>IF(D58&lt;&gt;"",AP58,0)</f>
        <v>0</v>
      </c>
      <c r="C58" s="25"/>
      <c r="D58" s="178"/>
      <c r="E58" s="37"/>
      <c r="F58" s="178"/>
      <c r="G58" s="37"/>
      <c r="H58" s="367"/>
      <c r="I58" s="385" t="str">
        <f>IFERROR(VLOOKUP(H58,Kataloge!$E$2:$F$71,2,FALSE),"")</f>
        <v/>
      </c>
      <c r="J58" s="37" t="s">
        <v>28</v>
      </c>
      <c r="K58" s="178"/>
      <c r="L58" s="37"/>
      <c r="M58" s="178"/>
      <c r="N58" s="37"/>
      <c r="O58" s="209"/>
      <c r="P58" s="37"/>
      <c r="Q58" s="178"/>
      <c r="R58" s="37"/>
      <c r="S58" s="178"/>
      <c r="T58" s="37"/>
      <c r="U58" s="192"/>
      <c r="V58" s="37"/>
      <c r="W58" s="109"/>
      <c r="X58" s="37"/>
      <c r="Y58" s="109"/>
      <c r="Z58" s="37"/>
      <c r="AA58" s="109"/>
      <c r="AB58" s="37"/>
      <c r="AC58" s="109"/>
      <c r="AD58" s="37"/>
      <c r="AE58" s="109"/>
      <c r="AF58" s="37"/>
      <c r="AG58" s="109"/>
      <c r="AH58" s="37"/>
      <c r="AI58" s="179"/>
      <c r="AJ58" s="37"/>
      <c r="AK58" s="339">
        <f t="shared" ref="AK58" si="178">IF(AM58&gt;0,ROUND(ROUND(O58,4)*ROUND(AI58,2),2),0)</f>
        <v>0</v>
      </c>
      <c r="AL58" s="37"/>
      <c r="AM58" s="199">
        <f t="shared" ref="AM58" si="179">SUM(AR58:AW58)</f>
        <v>0</v>
      </c>
      <c r="AN58" s="97"/>
      <c r="AO58" s="354" t="str">
        <f t="shared" ref="AO58" si="180">IF(AND(W58&lt;&gt;"",Y58="",AA58="",AC58="",AE58="",AG58=""),"Hagel ist nur als Mehrgefahrenversicherung förderfähig!",
IF(AND(U58="",OR(W58&lt;&gt;"",Y58&lt;&gt;"",AA58&lt;&gt;"",AC58&lt;&gt;"",AE58&lt;&gt;"",AG58&lt;&gt;"")),"Bitte den Selbsbehalt eintragen!",
IF(BD58=1,"Der Selbstbehalt wurde nicht eingehalten!",
"")))</f>
        <v/>
      </c>
      <c r="AP58" s="302" t="s">
        <v>307</v>
      </c>
      <c r="AQ58" s="233">
        <f>IF(D58=$F$12,"Heilpflanzen",D58)</f>
        <v>0</v>
      </c>
      <c r="AR58" s="232">
        <f>IF(AND(W58&lt;&gt;"",SUM(AS58:AW58)&gt;0,U58&gt;=20%),1,0)</f>
        <v>0</v>
      </c>
      <c r="AS58" s="231">
        <f>IF(AND(Y58&lt;&gt;"",U58&gt;=20%),1,0)</f>
        <v>0</v>
      </c>
      <c r="AT58" s="231">
        <f>IF(AND(AA58&lt;&gt;"",U58&gt;=20%),1,0)</f>
        <v>0</v>
      </c>
      <c r="AU58" s="231">
        <f>IF(AND(AC58&lt;&gt;"",U58&gt;=20%),1,0)</f>
        <v>0</v>
      </c>
      <c r="AV58" s="231">
        <f>IF(AND(AE58&lt;&gt;"",U58&gt;=20%),1,0)</f>
        <v>0</v>
      </c>
      <c r="AW58" s="232">
        <f>IF(AG58&lt;&gt;"",1,0)</f>
        <v>0</v>
      </c>
      <c r="AX58" s="346">
        <f t="shared" ref="AX58" si="181">IF(AR58=1,ROUND($O58,4),0)</f>
        <v>0</v>
      </c>
      <c r="AY58" s="226">
        <f t="shared" ref="AY58" si="182">IF(AS58=1,ROUND($O58,4),0)</f>
        <v>0</v>
      </c>
      <c r="AZ58" s="226">
        <f t="shared" ref="AZ58" si="183">IF(AT58=1,ROUND($O58,4),0)</f>
        <v>0</v>
      </c>
      <c r="BA58" s="226">
        <f t="shared" ref="BA58" si="184">IF(AU58=1,ROUND($O58,4),0)</f>
        <v>0</v>
      </c>
      <c r="BB58" s="226">
        <f t="shared" ref="BB58" si="185">IF(AV58=1,ROUND($O58,4),0)</f>
        <v>0</v>
      </c>
      <c r="BC58" s="226">
        <f t="shared" ref="BC58" si="186">IF(AW58=1,ROUND($O58,4),0)</f>
        <v>0</v>
      </c>
      <c r="BD58" s="304">
        <f>IF(AW58&gt;0,0,IF(AND(U58&gt;0%,U58&lt;20%),1,0))</f>
        <v>0</v>
      </c>
      <c r="BE58" s="304"/>
    </row>
    <row r="59" spans="1:57" s="24" customFormat="1" ht="4" customHeight="1" x14ac:dyDescent="0.2">
      <c r="A59" s="338">
        <f t="shared" si="24"/>
        <v>0</v>
      </c>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97"/>
      <c r="AO59" s="181"/>
      <c r="AP59" s="78"/>
      <c r="AQ59" s="78"/>
      <c r="AR59" s="78"/>
      <c r="AS59" s="78"/>
      <c r="AT59" s="78"/>
      <c r="AU59" s="78"/>
      <c r="AV59" s="78"/>
      <c r="AW59" s="78"/>
      <c r="AX59" s="345"/>
      <c r="AY59" s="77"/>
      <c r="AZ59" s="77"/>
      <c r="BA59" s="77"/>
      <c r="BB59" s="77"/>
      <c r="BC59" s="77"/>
      <c r="BD59" s="227"/>
      <c r="BE59" s="227"/>
    </row>
    <row r="60" spans="1:57" s="24" customFormat="1" ht="18" customHeight="1" x14ac:dyDescent="0.25">
      <c r="A60" s="338">
        <f t="shared" si="15"/>
        <v>0</v>
      </c>
      <c r="B60" s="336">
        <f>IF(D60&lt;&gt;"",AP60,0)</f>
        <v>0</v>
      </c>
      <c r="C60" s="25"/>
      <c r="D60" s="178"/>
      <c r="E60" s="37"/>
      <c r="F60" s="178"/>
      <c r="G60" s="37"/>
      <c r="H60" s="367"/>
      <c r="I60" s="385" t="str">
        <f>IFERROR(VLOOKUP(H60,Kataloge!$E$2:$F$71,2,FALSE),"")</f>
        <v/>
      </c>
      <c r="J60" s="37" t="s">
        <v>28</v>
      </c>
      <c r="K60" s="178"/>
      <c r="L60" s="37"/>
      <c r="M60" s="178"/>
      <c r="N60" s="37"/>
      <c r="O60" s="209"/>
      <c r="P60" s="37"/>
      <c r="Q60" s="178"/>
      <c r="R60" s="37"/>
      <c r="S60" s="178"/>
      <c r="T60" s="37"/>
      <c r="U60" s="192"/>
      <c r="V60" s="37"/>
      <c r="W60" s="109"/>
      <c r="X60" s="37"/>
      <c r="Y60" s="109"/>
      <c r="Z60" s="37"/>
      <c r="AA60" s="109"/>
      <c r="AB60" s="37"/>
      <c r="AC60" s="109"/>
      <c r="AD60" s="37"/>
      <c r="AE60" s="109"/>
      <c r="AF60" s="37"/>
      <c r="AG60" s="109"/>
      <c r="AH60" s="37"/>
      <c r="AI60" s="179"/>
      <c r="AJ60" s="37"/>
      <c r="AK60" s="339">
        <f t="shared" ref="AK60" si="187">IF(AM60&gt;0,ROUND(ROUND(O60,4)*ROUND(AI60,2),2),0)</f>
        <v>0</v>
      </c>
      <c r="AL60" s="37"/>
      <c r="AM60" s="199">
        <f t="shared" ref="AM60" si="188">SUM(AR60:AW60)</f>
        <v>0</v>
      </c>
      <c r="AN60" s="97"/>
      <c r="AO60" s="354" t="str">
        <f t="shared" ref="AO60" si="189">IF(AND(W60&lt;&gt;"",Y60="",AA60="",AC60="",AE60="",AG60=""),"Hagel ist nur als Mehrgefahrenversicherung förderfähig!",
IF(AND(U60="",OR(W60&lt;&gt;"",Y60&lt;&gt;"",AA60&lt;&gt;"",AC60&lt;&gt;"",AE60&lt;&gt;"",AG60&lt;&gt;"")),"Bitte den Selbsbehalt eintragen!",
IF(BD60=1,"Der Selbstbehalt wurde nicht eingehalten!",
"")))</f>
        <v/>
      </c>
      <c r="AP60" s="302" t="s">
        <v>308</v>
      </c>
      <c r="AQ60" s="233">
        <f>IF(D60=$F$12,"Heilpflanzen",D60)</f>
        <v>0</v>
      </c>
      <c r="AR60" s="232">
        <f>IF(AND(W60&lt;&gt;"",SUM(AS60:AW60)&gt;0,U60&gt;=20%),1,0)</f>
        <v>0</v>
      </c>
      <c r="AS60" s="231">
        <f>IF(AND(Y60&lt;&gt;"",U60&gt;=20%),1,0)</f>
        <v>0</v>
      </c>
      <c r="AT60" s="231">
        <f>IF(AND(AA60&lt;&gt;"",U60&gt;=20%),1,0)</f>
        <v>0</v>
      </c>
      <c r="AU60" s="231">
        <f>IF(AND(AC60&lt;&gt;"",U60&gt;=20%),1,0)</f>
        <v>0</v>
      </c>
      <c r="AV60" s="231">
        <f>IF(AND(AE60&lt;&gt;"",U60&gt;=20%),1,0)</f>
        <v>0</v>
      </c>
      <c r="AW60" s="232">
        <f>IF(AG60&lt;&gt;"",1,0)</f>
        <v>0</v>
      </c>
      <c r="AX60" s="346">
        <f t="shared" ref="AX60" si="190">IF(AR60=1,ROUND($O60,4),0)</f>
        <v>0</v>
      </c>
      <c r="AY60" s="226">
        <f t="shared" ref="AY60" si="191">IF(AS60=1,ROUND($O60,4),0)</f>
        <v>0</v>
      </c>
      <c r="AZ60" s="226">
        <f t="shared" ref="AZ60" si="192">IF(AT60=1,ROUND($O60,4),0)</f>
        <v>0</v>
      </c>
      <c r="BA60" s="226">
        <f t="shared" ref="BA60" si="193">IF(AU60=1,ROUND($O60,4),0)</f>
        <v>0</v>
      </c>
      <c r="BB60" s="226">
        <f t="shared" ref="BB60" si="194">IF(AV60=1,ROUND($O60,4),0)</f>
        <v>0</v>
      </c>
      <c r="BC60" s="226">
        <f t="shared" ref="BC60" si="195">IF(AW60=1,ROUND($O60,4),0)</f>
        <v>0</v>
      </c>
      <c r="BD60" s="304">
        <f>IF(AW60&gt;0,0,IF(AND(U60&gt;0%,U60&lt;20%),1,0))</f>
        <v>0</v>
      </c>
      <c r="BE60" s="304"/>
    </row>
    <row r="61" spans="1:57" s="24" customFormat="1" ht="4" customHeight="1" x14ac:dyDescent="0.2">
      <c r="A61" s="338">
        <f t="shared" si="24"/>
        <v>0</v>
      </c>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97"/>
      <c r="AO61" s="181"/>
      <c r="AP61" s="78"/>
      <c r="AQ61" s="78"/>
      <c r="AR61" s="78"/>
      <c r="AS61" s="78"/>
      <c r="AT61" s="78"/>
      <c r="AU61" s="78"/>
      <c r="AV61" s="78"/>
      <c r="AW61" s="78"/>
      <c r="AX61" s="345"/>
      <c r="AY61" s="77"/>
      <c r="AZ61" s="77"/>
      <c r="BA61" s="77"/>
      <c r="BB61" s="77"/>
      <c r="BC61" s="77"/>
      <c r="BD61" s="227"/>
      <c r="BE61" s="227"/>
    </row>
    <row r="62" spans="1:57" s="24" customFormat="1" ht="18" customHeight="1" x14ac:dyDescent="0.25">
      <c r="A62" s="338">
        <f t="shared" si="15"/>
        <v>0</v>
      </c>
      <c r="B62" s="336">
        <f>IF(D62&lt;&gt;"",AP62,0)</f>
        <v>0</v>
      </c>
      <c r="C62" s="25"/>
      <c r="D62" s="178"/>
      <c r="E62" s="37"/>
      <c r="F62" s="178"/>
      <c r="G62" s="37"/>
      <c r="H62" s="367"/>
      <c r="I62" s="385" t="str">
        <f>IFERROR(VLOOKUP(H62,Kataloge!$E$2:$F$71,2,FALSE),"")</f>
        <v/>
      </c>
      <c r="J62" s="37" t="s">
        <v>28</v>
      </c>
      <c r="K62" s="178"/>
      <c r="L62" s="37"/>
      <c r="M62" s="178"/>
      <c r="N62" s="37"/>
      <c r="O62" s="209"/>
      <c r="P62" s="37"/>
      <c r="Q62" s="178"/>
      <c r="R62" s="37"/>
      <c r="S62" s="178"/>
      <c r="T62" s="37"/>
      <c r="U62" s="192"/>
      <c r="V62" s="37"/>
      <c r="W62" s="109"/>
      <c r="X62" s="37"/>
      <c r="Y62" s="109"/>
      <c r="Z62" s="37"/>
      <c r="AA62" s="109"/>
      <c r="AB62" s="37"/>
      <c r="AC62" s="109"/>
      <c r="AD62" s="37"/>
      <c r="AE62" s="109"/>
      <c r="AF62" s="37"/>
      <c r="AG62" s="109"/>
      <c r="AH62" s="37"/>
      <c r="AI62" s="179"/>
      <c r="AJ62" s="37"/>
      <c r="AK62" s="339">
        <f t="shared" ref="AK62" si="196">IF(AM62&gt;0,ROUND(ROUND(O62,4)*ROUND(AI62,2),2),0)</f>
        <v>0</v>
      </c>
      <c r="AL62" s="37"/>
      <c r="AM62" s="199">
        <f t="shared" ref="AM62" si="197">SUM(AR62:AW62)</f>
        <v>0</v>
      </c>
      <c r="AN62" s="97"/>
      <c r="AO62" s="354" t="str">
        <f t="shared" ref="AO62" si="198">IF(AND(W62&lt;&gt;"",Y62="",AA62="",AC62="",AE62="",AG62=""),"Hagel ist nur als Mehrgefahrenversicherung förderfähig!",
IF(AND(U62="",OR(W62&lt;&gt;"",Y62&lt;&gt;"",AA62&lt;&gt;"",AC62&lt;&gt;"",AE62&lt;&gt;"",AG62&lt;&gt;"")),"Bitte den Selbsbehalt eintragen!",
IF(BD62=1,"Der Selbstbehalt wurde nicht eingehalten!",
"")))</f>
        <v/>
      </c>
      <c r="AP62" s="302" t="s">
        <v>309</v>
      </c>
      <c r="AQ62" s="233">
        <f>IF(D62=$F$12,"Heilpflanzen",D62)</f>
        <v>0</v>
      </c>
      <c r="AR62" s="232">
        <f>IF(AND(W62&lt;&gt;"",SUM(AS62:AW62)&gt;0,U62&gt;=20%),1,0)</f>
        <v>0</v>
      </c>
      <c r="AS62" s="231">
        <f>IF(AND(Y62&lt;&gt;"",U62&gt;=20%),1,0)</f>
        <v>0</v>
      </c>
      <c r="AT62" s="231">
        <f>IF(AND(AA62&lt;&gt;"",U62&gt;=20%),1,0)</f>
        <v>0</v>
      </c>
      <c r="AU62" s="231">
        <f>IF(AND(AC62&lt;&gt;"",U62&gt;=20%),1,0)</f>
        <v>0</v>
      </c>
      <c r="AV62" s="231">
        <f>IF(AND(AE62&lt;&gt;"",U62&gt;=20%),1,0)</f>
        <v>0</v>
      </c>
      <c r="AW62" s="232">
        <f>IF(AG62&lt;&gt;"",1,0)</f>
        <v>0</v>
      </c>
      <c r="AX62" s="346">
        <f t="shared" ref="AX62" si="199">IF(AR62=1,ROUND($O62,4),0)</f>
        <v>0</v>
      </c>
      <c r="AY62" s="226">
        <f t="shared" ref="AY62" si="200">IF(AS62=1,ROUND($O62,4),0)</f>
        <v>0</v>
      </c>
      <c r="AZ62" s="226">
        <f t="shared" ref="AZ62" si="201">IF(AT62=1,ROUND($O62,4),0)</f>
        <v>0</v>
      </c>
      <c r="BA62" s="226">
        <f t="shared" ref="BA62" si="202">IF(AU62=1,ROUND($O62,4),0)</f>
        <v>0</v>
      </c>
      <c r="BB62" s="226">
        <f t="shared" ref="BB62" si="203">IF(AV62=1,ROUND($O62,4),0)</f>
        <v>0</v>
      </c>
      <c r="BC62" s="226">
        <f t="shared" ref="BC62" si="204">IF(AW62=1,ROUND($O62,4),0)</f>
        <v>0</v>
      </c>
      <c r="BD62" s="304">
        <f>IF(AW62&gt;0,0,IF(AND(U62&gt;0%,U62&lt;20%),1,0))</f>
        <v>0</v>
      </c>
      <c r="BE62" s="304"/>
    </row>
    <row r="63" spans="1:57" s="24" customFormat="1" ht="4" customHeight="1" x14ac:dyDescent="0.2">
      <c r="A63" s="338">
        <f t="shared" si="24"/>
        <v>0</v>
      </c>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97"/>
      <c r="AO63" s="181"/>
      <c r="AP63" s="78"/>
      <c r="AQ63" s="78"/>
      <c r="AR63" s="78"/>
      <c r="AS63" s="78"/>
      <c r="AT63" s="78"/>
      <c r="AU63" s="78"/>
      <c r="AV63" s="78"/>
      <c r="AW63" s="78"/>
      <c r="AX63" s="345"/>
      <c r="AY63" s="77"/>
      <c r="AZ63" s="77"/>
      <c r="BA63" s="77"/>
      <c r="BB63" s="77"/>
      <c r="BC63" s="77"/>
      <c r="BD63" s="227"/>
      <c r="BE63" s="227"/>
    </row>
    <row r="64" spans="1:57" s="24" customFormat="1" ht="18" customHeight="1" x14ac:dyDescent="0.25">
      <c r="A64" s="338">
        <f t="shared" si="15"/>
        <v>0</v>
      </c>
      <c r="B64" s="336">
        <f>IF(D64&lt;&gt;"",AP64,0)</f>
        <v>0</v>
      </c>
      <c r="C64" s="25"/>
      <c r="D64" s="178"/>
      <c r="E64" s="37"/>
      <c r="F64" s="178"/>
      <c r="G64" s="37"/>
      <c r="H64" s="367"/>
      <c r="I64" s="385" t="str">
        <f>IFERROR(VLOOKUP(H64,Kataloge!$E$2:$F$71,2,FALSE),"")</f>
        <v/>
      </c>
      <c r="J64" s="37" t="s">
        <v>28</v>
      </c>
      <c r="K64" s="178"/>
      <c r="L64" s="37"/>
      <c r="M64" s="178"/>
      <c r="N64" s="37"/>
      <c r="O64" s="209"/>
      <c r="P64" s="37"/>
      <c r="Q64" s="178"/>
      <c r="R64" s="37"/>
      <c r="S64" s="178"/>
      <c r="T64" s="37"/>
      <c r="U64" s="192"/>
      <c r="V64" s="37"/>
      <c r="W64" s="109"/>
      <c r="X64" s="37"/>
      <c r="Y64" s="109"/>
      <c r="Z64" s="37"/>
      <c r="AA64" s="109"/>
      <c r="AB64" s="37"/>
      <c r="AC64" s="109"/>
      <c r="AD64" s="37"/>
      <c r="AE64" s="109"/>
      <c r="AF64" s="37"/>
      <c r="AG64" s="109"/>
      <c r="AH64" s="37"/>
      <c r="AI64" s="179"/>
      <c r="AJ64" s="37"/>
      <c r="AK64" s="339">
        <f t="shared" ref="AK64" si="205">IF(AM64&gt;0,ROUND(ROUND(O64,4)*ROUND(AI64,2),2),0)</f>
        <v>0</v>
      </c>
      <c r="AL64" s="37"/>
      <c r="AM64" s="199">
        <f t="shared" ref="AM64" si="206">SUM(AR64:AW64)</f>
        <v>0</v>
      </c>
      <c r="AN64" s="97"/>
      <c r="AO64" s="354" t="str">
        <f t="shared" ref="AO64" si="207">IF(AND(W64&lt;&gt;"",Y64="",AA64="",AC64="",AE64="",AG64=""),"Hagel ist nur als Mehrgefahrenversicherung förderfähig!",
IF(AND(U64="",OR(W64&lt;&gt;"",Y64&lt;&gt;"",AA64&lt;&gt;"",AC64&lt;&gt;"",AE64&lt;&gt;"",AG64&lt;&gt;"")),"Bitte den Selbsbehalt eintragen!",
IF(BD64=1,"Der Selbstbehalt wurde nicht eingehalten!",
"")))</f>
        <v/>
      </c>
      <c r="AP64" s="302" t="s">
        <v>310</v>
      </c>
      <c r="AQ64" s="233">
        <f>IF(D64=$F$12,"Heilpflanzen",D64)</f>
        <v>0</v>
      </c>
      <c r="AR64" s="232">
        <f>IF(AND(W64&lt;&gt;"",SUM(AS64:AW64)&gt;0,U64&gt;=20%),1,0)</f>
        <v>0</v>
      </c>
      <c r="AS64" s="231">
        <f>IF(AND(Y64&lt;&gt;"",U64&gt;=20%),1,0)</f>
        <v>0</v>
      </c>
      <c r="AT64" s="231">
        <f>IF(AND(AA64&lt;&gt;"",U64&gt;=20%),1,0)</f>
        <v>0</v>
      </c>
      <c r="AU64" s="231">
        <f>IF(AND(AC64&lt;&gt;"",U64&gt;=20%),1,0)</f>
        <v>0</v>
      </c>
      <c r="AV64" s="231">
        <f>IF(AND(AE64&lt;&gt;"",U64&gt;=20%),1,0)</f>
        <v>0</v>
      </c>
      <c r="AW64" s="232">
        <f>IF(AG64&lt;&gt;"",1,0)</f>
        <v>0</v>
      </c>
      <c r="AX64" s="346">
        <f t="shared" ref="AX64" si="208">IF(AR64=1,ROUND($O64,4),0)</f>
        <v>0</v>
      </c>
      <c r="AY64" s="226">
        <f t="shared" ref="AY64" si="209">IF(AS64=1,ROUND($O64,4),0)</f>
        <v>0</v>
      </c>
      <c r="AZ64" s="226">
        <f t="shared" ref="AZ64" si="210">IF(AT64=1,ROUND($O64,4),0)</f>
        <v>0</v>
      </c>
      <c r="BA64" s="226">
        <f t="shared" ref="BA64" si="211">IF(AU64=1,ROUND($O64,4),0)</f>
        <v>0</v>
      </c>
      <c r="BB64" s="226">
        <f t="shared" ref="BB64" si="212">IF(AV64=1,ROUND($O64,4),0)</f>
        <v>0</v>
      </c>
      <c r="BC64" s="226">
        <f t="shared" ref="BC64" si="213">IF(AW64=1,ROUND($O64,4),0)</f>
        <v>0</v>
      </c>
      <c r="BD64" s="304">
        <f>IF(AW64&gt;0,0,IF(AND(U64&gt;0%,U64&lt;20%),1,0))</f>
        <v>0</v>
      </c>
      <c r="BE64" s="304"/>
    </row>
    <row r="65" spans="1:57" s="24" customFormat="1" ht="4" customHeight="1" x14ac:dyDescent="0.2">
      <c r="A65" s="338">
        <f t="shared" si="24"/>
        <v>0</v>
      </c>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97"/>
      <c r="AO65" s="181"/>
      <c r="AP65" s="78"/>
      <c r="AQ65" s="78"/>
      <c r="AR65" s="78"/>
      <c r="AS65" s="78"/>
      <c r="AT65" s="78"/>
      <c r="AU65" s="78"/>
      <c r="AV65" s="78"/>
      <c r="AW65" s="78"/>
      <c r="AX65" s="345"/>
      <c r="AY65" s="77"/>
      <c r="AZ65" s="77"/>
      <c r="BA65" s="77"/>
      <c r="BB65" s="77"/>
      <c r="BC65" s="77"/>
      <c r="BD65" s="227"/>
      <c r="BE65" s="227"/>
    </row>
    <row r="66" spans="1:57" s="24" customFormat="1" ht="18" customHeight="1" x14ac:dyDescent="0.25">
      <c r="A66" s="338">
        <f t="shared" si="15"/>
        <v>0</v>
      </c>
      <c r="B66" s="336">
        <f>IF(D66&lt;&gt;"",AP66,0)</f>
        <v>0</v>
      </c>
      <c r="C66" s="25"/>
      <c r="D66" s="178"/>
      <c r="E66" s="37"/>
      <c r="F66" s="178"/>
      <c r="G66" s="37"/>
      <c r="H66" s="367"/>
      <c r="I66" s="385" t="str">
        <f>IFERROR(VLOOKUP(H66,Kataloge!$E$2:$F$71,2,FALSE),"")</f>
        <v/>
      </c>
      <c r="J66" s="37" t="s">
        <v>28</v>
      </c>
      <c r="K66" s="178"/>
      <c r="L66" s="37"/>
      <c r="M66" s="178"/>
      <c r="N66" s="37"/>
      <c r="O66" s="209"/>
      <c r="P66" s="37"/>
      <c r="Q66" s="178"/>
      <c r="R66" s="37"/>
      <c r="S66" s="178"/>
      <c r="T66" s="37"/>
      <c r="U66" s="192"/>
      <c r="V66" s="37"/>
      <c r="W66" s="109"/>
      <c r="X66" s="37"/>
      <c r="Y66" s="109"/>
      <c r="Z66" s="37"/>
      <c r="AA66" s="109"/>
      <c r="AB66" s="37"/>
      <c r="AC66" s="109"/>
      <c r="AD66" s="37"/>
      <c r="AE66" s="109"/>
      <c r="AF66" s="37"/>
      <c r="AG66" s="109"/>
      <c r="AH66" s="37"/>
      <c r="AI66" s="179"/>
      <c r="AJ66" s="37"/>
      <c r="AK66" s="339">
        <f t="shared" ref="AK66" si="214">IF(AM66&gt;0,ROUND(ROUND(O66,4)*ROUND(AI66,2),2),0)</f>
        <v>0</v>
      </c>
      <c r="AL66" s="37"/>
      <c r="AM66" s="199">
        <f t="shared" ref="AM66" si="215">SUM(AR66:AW66)</f>
        <v>0</v>
      </c>
      <c r="AN66" s="97"/>
      <c r="AO66" s="354" t="str">
        <f t="shared" ref="AO66" si="216">IF(AND(W66&lt;&gt;"",Y66="",AA66="",AC66="",AE66="",AG66=""),"Hagel ist nur als Mehrgefahrenversicherung förderfähig!",
IF(AND(U66="",OR(W66&lt;&gt;"",Y66&lt;&gt;"",AA66&lt;&gt;"",AC66&lt;&gt;"",AE66&lt;&gt;"",AG66&lt;&gt;"")),"Bitte den Selbsbehalt eintragen!",
IF(BD66=1,"Der Selbstbehalt wurde nicht eingehalten!",
"")))</f>
        <v/>
      </c>
      <c r="AP66" s="302" t="s">
        <v>311</v>
      </c>
      <c r="AQ66" s="233">
        <f>IF(D66=$F$12,"Heilpflanzen",D66)</f>
        <v>0</v>
      </c>
      <c r="AR66" s="232">
        <f>IF(AND(W66&lt;&gt;"",SUM(AS66:AW66)&gt;0,U66&gt;=20%),1,0)</f>
        <v>0</v>
      </c>
      <c r="AS66" s="231">
        <f>IF(AND(Y66&lt;&gt;"",U66&gt;=20%),1,0)</f>
        <v>0</v>
      </c>
      <c r="AT66" s="231">
        <f>IF(AND(AA66&lt;&gt;"",U66&gt;=20%),1,0)</f>
        <v>0</v>
      </c>
      <c r="AU66" s="231">
        <f>IF(AND(AC66&lt;&gt;"",U66&gt;=20%),1,0)</f>
        <v>0</v>
      </c>
      <c r="AV66" s="231">
        <f>IF(AND(AE66&lt;&gt;"",U66&gt;=20%),1,0)</f>
        <v>0</v>
      </c>
      <c r="AW66" s="232">
        <f>IF(AG66&lt;&gt;"",1,0)</f>
        <v>0</v>
      </c>
      <c r="AX66" s="346">
        <f t="shared" ref="AX66" si="217">IF(AR66=1,ROUND($O66,4),0)</f>
        <v>0</v>
      </c>
      <c r="AY66" s="226">
        <f t="shared" ref="AY66" si="218">IF(AS66=1,ROUND($O66,4),0)</f>
        <v>0</v>
      </c>
      <c r="AZ66" s="226">
        <f t="shared" ref="AZ66" si="219">IF(AT66=1,ROUND($O66,4),0)</f>
        <v>0</v>
      </c>
      <c r="BA66" s="226">
        <f t="shared" ref="BA66" si="220">IF(AU66=1,ROUND($O66,4),0)</f>
        <v>0</v>
      </c>
      <c r="BB66" s="226">
        <f t="shared" ref="BB66" si="221">IF(AV66=1,ROUND($O66,4),0)</f>
        <v>0</v>
      </c>
      <c r="BC66" s="226">
        <f t="shared" ref="BC66" si="222">IF(AW66=1,ROUND($O66,4),0)</f>
        <v>0</v>
      </c>
      <c r="BD66" s="304">
        <f>IF(AW66&gt;0,0,IF(AND(U66&gt;0%,U66&lt;20%),1,0))</f>
        <v>0</v>
      </c>
      <c r="BE66" s="304"/>
    </row>
    <row r="67" spans="1:57" s="24" customFormat="1" ht="4" customHeight="1" x14ac:dyDescent="0.2">
      <c r="A67" s="338">
        <f t="shared" si="24"/>
        <v>0</v>
      </c>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97"/>
      <c r="AO67" s="181"/>
      <c r="AP67" s="78"/>
      <c r="AQ67" s="78"/>
      <c r="AR67" s="78"/>
      <c r="AS67" s="78"/>
      <c r="AT67" s="78"/>
      <c r="AU67" s="78"/>
      <c r="AV67" s="78"/>
      <c r="AW67" s="78"/>
      <c r="AX67" s="345"/>
      <c r="AY67" s="77"/>
      <c r="AZ67" s="77"/>
      <c r="BA67" s="77"/>
      <c r="BB67" s="77"/>
      <c r="BC67" s="77"/>
      <c r="BD67" s="227"/>
      <c r="BE67" s="227"/>
    </row>
    <row r="68" spans="1:57" s="24" customFormat="1" ht="18" customHeight="1" x14ac:dyDescent="0.25">
      <c r="A68" s="338">
        <f t="shared" si="15"/>
        <v>0</v>
      </c>
      <c r="B68" s="336">
        <f>IF(D68&lt;&gt;"",AP68,0)</f>
        <v>0</v>
      </c>
      <c r="C68" s="25"/>
      <c r="D68" s="178"/>
      <c r="E68" s="37"/>
      <c r="F68" s="178"/>
      <c r="G68" s="37"/>
      <c r="H68" s="367"/>
      <c r="I68" s="385" t="str">
        <f>IFERROR(VLOOKUP(H68,Kataloge!$E$2:$F$71,2,FALSE),"")</f>
        <v/>
      </c>
      <c r="J68" s="37" t="s">
        <v>28</v>
      </c>
      <c r="K68" s="178"/>
      <c r="L68" s="37"/>
      <c r="M68" s="178"/>
      <c r="N68" s="37"/>
      <c r="O68" s="209"/>
      <c r="P68" s="37"/>
      <c r="Q68" s="178"/>
      <c r="R68" s="37"/>
      <c r="S68" s="178"/>
      <c r="T68" s="37"/>
      <c r="U68" s="192"/>
      <c r="V68" s="37"/>
      <c r="W68" s="109"/>
      <c r="X68" s="37"/>
      <c r="Y68" s="109"/>
      <c r="Z68" s="37"/>
      <c r="AA68" s="109"/>
      <c r="AB68" s="37"/>
      <c r="AC68" s="109"/>
      <c r="AD68" s="37"/>
      <c r="AE68" s="109"/>
      <c r="AF68" s="37"/>
      <c r="AG68" s="109"/>
      <c r="AH68" s="37"/>
      <c r="AI68" s="179"/>
      <c r="AJ68" s="37"/>
      <c r="AK68" s="339">
        <f t="shared" ref="AK68" si="223">IF(AM68&gt;0,ROUND(ROUND(O68,4)*ROUND(AI68,2),2),0)</f>
        <v>0</v>
      </c>
      <c r="AL68" s="37"/>
      <c r="AM68" s="199">
        <f t="shared" ref="AM68" si="224">SUM(AR68:AW68)</f>
        <v>0</v>
      </c>
      <c r="AN68" s="97"/>
      <c r="AO68" s="354" t="str">
        <f t="shared" ref="AO68" si="225">IF(AND(W68&lt;&gt;"",Y68="",AA68="",AC68="",AE68="",AG68=""),"Hagel ist nur als Mehrgefahrenversicherung förderfähig!",
IF(AND(U68="",OR(W68&lt;&gt;"",Y68&lt;&gt;"",AA68&lt;&gt;"",AC68&lt;&gt;"",AE68&lt;&gt;"",AG68&lt;&gt;"")),"Bitte den Selbsbehalt eintragen!",
IF(BD68=1,"Der Selbstbehalt wurde nicht eingehalten!",
"")))</f>
        <v/>
      </c>
      <c r="AP68" s="302" t="s">
        <v>312</v>
      </c>
      <c r="AQ68" s="233">
        <f>IF(D68=$F$12,"Heilpflanzen",D68)</f>
        <v>0</v>
      </c>
      <c r="AR68" s="232">
        <f>IF(AND(W68&lt;&gt;"",SUM(AS68:AW68)&gt;0,U68&gt;=20%),1,0)</f>
        <v>0</v>
      </c>
      <c r="AS68" s="231">
        <f>IF(AND(Y68&lt;&gt;"",U68&gt;=20%),1,0)</f>
        <v>0</v>
      </c>
      <c r="AT68" s="231">
        <f>IF(AND(AA68&lt;&gt;"",U68&gt;=20%),1,0)</f>
        <v>0</v>
      </c>
      <c r="AU68" s="231">
        <f>IF(AND(AC68&lt;&gt;"",U68&gt;=20%),1,0)</f>
        <v>0</v>
      </c>
      <c r="AV68" s="231">
        <f>IF(AND(AE68&lt;&gt;"",U68&gt;=20%),1,0)</f>
        <v>0</v>
      </c>
      <c r="AW68" s="232">
        <f>IF(AG68&lt;&gt;"",1,0)</f>
        <v>0</v>
      </c>
      <c r="AX68" s="346">
        <f t="shared" ref="AX68" si="226">IF(AR68=1,ROUND($O68,4),0)</f>
        <v>0</v>
      </c>
      <c r="AY68" s="226">
        <f t="shared" ref="AY68" si="227">IF(AS68=1,ROUND($O68,4),0)</f>
        <v>0</v>
      </c>
      <c r="AZ68" s="226">
        <f t="shared" ref="AZ68" si="228">IF(AT68=1,ROUND($O68,4),0)</f>
        <v>0</v>
      </c>
      <c r="BA68" s="226">
        <f t="shared" ref="BA68" si="229">IF(AU68=1,ROUND($O68,4),0)</f>
        <v>0</v>
      </c>
      <c r="BB68" s="226">
        <f t="shared" ref="BB68" si="230">IF(AV68=1,ROUND($O68,4),0)</f>
        <v>0</v>
      </c>
      <c r="BC68" s="226">
        <f t="shared" ref="BC68" si="231">IF(AW68=1,ROUND($O68,4),0)</f>
        <v>0</v>
      </c>
      <c r="BD68" s="304">
        <f>IF(AW68&gt;0,0,IF(AND(U68&gt;0%,U68&lt;20%),1,0))</f>
        <v>0</v>
      </c>
      <c r="BE68" s="304"/>
    </row>
    <row r="69" spans="1:57" s="24" customFormat="1" ht="4" customHeight="1" x14ac:dyDescent="0.2">
      <c r="A69" s="338">
        <f t="shared" si="24"/>
        <v>0</v>
      </c>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97"/>
      <c r="AO69" s="181"/>
      <c r="AP69" s="78"/>
      <c r="AQ69" s="78"/>
      <c r="AR69" s="78"/>
      <c r="AS69" s="78"/>
      <c r="AT69" s="78"/>
      <c r="AU69" s="78"/>
      <c r="AV69" s="78"/>
      <c r="AW69" s="78"/>
      <c r="AX69" s="345"/>
      <c r="AY69" s="77"/>
      <c r="AZ69" s="77"/>
      <c r="BA69" s="77"/>
      <c r="BB69" s="77"/>
      <c r="BC69" s="77"/>
      <c r="BD69" s="227"/>
      <c r="BE69" s="227"/>
    </row>
    <row r="70" spans="1:57" s="24" customFormat="1" ht="18" customHeight="1" x14ac:dyDescent="0.25">
      <c r="A70" s="338">
        <f t="shared" si="15"/>
        <v>0</v>
      </c>
      <c r="B70" s="336">
        <f>IF(D70&lt;&gt;"",AP70,0)</f>
        <v>0</v>
      </c>
      <c r="C70" s="25"/>
      <c r="D70" s="178"/>
      <c r="E70" s="37"/>
      <c r="F70" s="178"/>
      <c r="G70" s="37"/>
      <c r="H70" s="367"/>
      <c r="I70" s="385" t="str">
        <f>IFERROR(VLOOKUP(H70,Kataloge!$E$2:$F$71,2,FALSE),"")</f>
        <v/>
      </c>
      <c r="J70" s="37" t="s">
        <v>28</v>
      </c>
      <c r="K70" s="178"/>
      <c r="L70" s="37"/>
      <c r="M70" s="178"/>
      <c r="N70" s="37"/>
      <c r="O70" s="209"/>
      <c r="P70" s="37"/>
      <c r="Q70" s="178"/>
      <c r="R70" s="37"/>
      <c r="S70" s="178"/>
      <c r="T70" s="37"/>
      <c r="U70" s="192"/>
      <c r="V70" s="37"/>
      <c r="W70" s="109"/>
      <c r="X70" s="37"/>
      <c r="Y70" s="109"/>
      <c r="Z70" s="37"/>
      <c r="AA70" s="109"/>
      <c r="AB70" s="37"/>
      <c r="AC70" s="109"/>
      <c r="AD70" s="37"/>
      <c r="AE70" s="109"/>
      <c r="AF70" s="37"/>
      <c r="AG70" s="109"/>
      <c r="AH70" s="37"/>
      <c r="AI70" s="179"/>
      <c r="AJ70" s="37"/>
      <c r="AK70" s="339">
        <f t="shared" ref="AK70" si="232">IF(AM70&gt;0,ROUND(ROUND(O70,4)*ROUND(AI70,2),2),0)</f>
        <v>0</v>
      </c>
      <c r="AL70" s="37"/>
      <c r="AM70" s="199">
        <f t="shared" ref="AM70" si="233">SUM(AR70:AW70)</f>
        <v>0</v>
      </c>
      <c r="AN70" s="97"/>
      <c r="AO70" s="354" t="str">
        <f t="shared" ref="AO70" si="234">IF(AND(W70&lt;&gt;"",Y70="",AA70="",AC70="",AE70="",AG70=""),"Hagel ist nur als Mehrgefahrenversicherung förderfähig!",
IF(AND(U70="",OR(W70&lt;&gt;"",Y70&lt;&gt;"",AA70&lt;&gt;"",AC70&lt;&gt;"",AE70&lt;&gt;"",AG70&lt;&gt;"")),"Bitte den Selbsbehalt eintragen!",
IF(BD70=1,"Der Selbstbehalt wurde nicht eingehalten!",
"")))</f>
        <v/>
      </c>
      <c r="AP70" s="302" t="s">
        <v>313</v>
      </c>
      <c r="AQ70" s="233">
        <f>IF(D70=$F$12,"Heilpflanzen",D70)</f>
        <v>0</v>
      </c>
      <c r="AR70" s="232">
        <f>IF(AND(W70&lt;&gt;"",SUM(AS70:AW70)&gt;0,U70&gt;=20%),1,0)</f>
        <v>0</v>
      </c>
      <c r="AS70" s="231">
        <f>IF(AND(Y70&lt;&gt;"",U70&gt;=20%),1,0)</f>
        <v>0</v>
      </c>
      <c r="AT70" s="231">
        <f>IF(AND(AA70&lt;&gt;"",U70&gt;=20%),1,0)</f>
        <v>0</v>
      </c>
      <c r="AU70" s="231">
        <f>IF(AND(AC70&lt;&gt;"",U70&gt;=20%),1,0)</f>
        <v>0</v>
      </c>
      <c r="AV70" s="231">
        <f>IF(AND(AE70&lt;&gt;"",U70&gt;=20%),1,0)</f>
        <v>0</v>
      </c>
      <c r="AW70" s="232">
        <f>IF(AG70&lt;&gt;"",1,0)</f>
        <v>0</v>
      </c>
      <c r="AX70" s="346">
        <f t="shared" ref="AX70" si="235">IF(AR70=1,ROUND($O70,4),0)</f>
        <v>0</v>
      </c>
      <c r="AY70" s="226">
        <f t="shared" ref="AY70" si="236">IF(AS70=1,ROUND($O70,4),0)</f>
        <v>0</v>
      </c>
      <c r="AZ70" s="226">
        <f t="shared" ref="AZ70" si="237">IF(AT70=1,ROUND($O70,4),0)</f>
        <v>0</v>
      </c>
      <c r="BA70" s="226">
        <f t="shared" ref="BA70" si="238">IF(AU70=1,ROUND($O70,4),0)</f>
        <v>0</v>
      </c>
      <c r="BB70" s="226">
        <f t="shared" ref="BB70" si="239">IF(AV70=1,ROUND($O70,4),0)</f>
        <v>0</v>
      </c>
      <c r="BC70" s="226">
        <f t="shared" ref="BC70" si="240">IF(AW70=1,ROUND($O70,4),0)</f>
        <v>0</v>
      </c>
      <c r="BD70" s="304">
        <f>IF(AW70&gt;0,0,IF(AND(U70&gt;0%,U70&lt;20%),1,0))</f>
        <v>0</v>
      </c>
      <c r="BE70" s="304"/>
    </row>
    <row r="71" spans="1:57" s="24" customFormat="1" ht="4" customHeight="1" x14ac:dyDescent="0.2">
      <c r="A71" s="338">
        <f t="shared" si="24"/>
        <v>0</v>
      </c>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97"/>
      <c r="AO71" s="181"/>
      <c r="AP71" s="78"/>
      <c r="AQ71" s="78"/>
      <c r="AR71" s="78"/>
      <c r="AS71" s="78"/>
      <c r="AT71" s="78"/>
      <c r="AU71" s="78"/>
      <c r="AV71" s="78"/>
      <c r="AW71" s="78"/>
      <c r="AX71" s="345"/>
      <c r="AY71" s="77"/>
      <c r="AZ71" s="77"/>
      <c r="BA71" s="77"/>
      <c r="BB71" s="77"/>
      <c r="BC71" s="77"/>
      <c r="BD71" s="227"/>
      <c r="BE71" s="227"/>
    </row>
    <row r="72" spans="1:57" s="24" customFormat="1" ht="18" customHeight="1" x14ac:dyDescent="0.25">
      <c r="A72" s="338">
        <f t="shared" si="15"/>
        <v>0</v>
      </c>
      <c r="B72" s="336">
        <f>IF(D72&lt;&gt;"",AP72,0)</f>
        <v>0</v>
      </c>
      <c r="C72" s="25"/>
      <c r="D72" s="178"/>
      <c r="E72" s="37"/>
      <c r="F72" s="178"/>
      <c r="G72" s="37"/>
      <c r="H72" s="367"/>
      <c r="I72" s="385" t="str">
        <f>IFERROR(VLOOKUP(H72,Kataloge!$E$2:$F$71,2,FALSE),"")</f>
        <v/>
      </c>
      <c r="J72" s="37" t="s">
        <v>28</v>
      </c>
      <c r="K72" s="178"/>
      <c r="L72" s="37"/>
      <c r="M72" s="178"/>
      <c r="N72" s="37"/>
      <c r="O72" s="209"/>
      <c r="P72" s="37"/>
      <c r="Q72" s="178"/>
      <c r="R72" s="37"/>
      <c r="S72" s="178"/>
      <c r="T72" s="37"/>
      <c r="U72" s="192"/>
      <c r="V72" s="37"/>
      <c r="W72" s="109"/>
      <c r="X72" s="37"/>
      <c r="Y72" s="109"/>
      <c r="Z72" s="37"/>
      <c r="AA72" s="109"/>
      <c r="AB72" s="37"/>
      <c r="AC72" s="109"/>
      <c r="AD72" s="37"/>
      <c r="AE72" s="109"/>
      <c r="AF72" s="37"/>
      <c r="AG72" s="109"/>
      <c r="AH72" s="37"/>
      <c r="AI72" s="179"/>
      <c r="AJ72" s="37"/>
      <c r="AK72" s="339">
        <f t="shared" ref="AK72" si="241">IF(AM72&gt;0,ROUND(ROUND(O72,4)*ROUND(AI72,2),2),0)</f>
        <v>0</v>
      </c>
      <c r="AL72" s="37"/>
      <c r="AM72" s="199">
        <f t="shared" ref="AM72" si="242">SUM(AR72:AW72)</f>
        <v>0</v>
      </c>
      <c r="AN72" s="97"/>
      <c r="AO72" s="354" t="str">
        <f t="shared" ref="AO72" si="243">IF(AND(W72&lt;&gt;"",Y72="",AA72="",AC72="",AE72="",AG72=""),"Hagel ist nur als Mehrgefahrenversicherung förderfähig!",
IF(AND(U72="",OR(W72&lt;&gt;"",Y72&lt;&gt;"",AA72&lt;&gt;"",AC72&lt;&gt;"",AE72&lt;&gt;"",AG72&lt;&gt;"")),"Bitte den Selbsbehalt eintragen!",
IF(BD72=1,"Der Selbstbehalt wurde nicht eingehalten!",
"")))</f>
        <v/>
      </c>
      <c r="AP72" s="302" t="s">
        <v>314</v>
      </c>
      <c r="AQ72" s="233">
        <f>IF(D72=$F$12,"Heilpflanzen",D72)</f>
        <v>0</v>
      </c>
      <c r="AR72" s="232">
        <f>IF(AND(W72&lt;&gt;"",SUM(AS72:AW72)&gt;0,U72&gt;=20%),1,0)</f>
        <v>0</v>
      </c>
      <c r="AS72" s="231">
        <f>IF(AND(Y72&lt;&gt;"",U72&gt;=20%),1,0)</f>
        <v>0</v>
      </c>
      <c r="AT72" s="231">
        <f>IF(AND(AA72&lt;&gt;"",U72&gt;=20%),1,0)</f>
        <v>0</v>
      </c>
      <c r="AU72" s="231">
        <f>IF(AND(AC72&lt;&gt;"",U72&gt;=20%),1,0)</f>
        <v>0</v>
      </c>
      <c r="AV72" s="231">
        <f>IF(AND(AE72&lt;&gt;"",U72&gt;=20%),1,0)</f>
        <v>0</v>
      </c>
      <c r="AW72" s="232">
        <f>IF(AG72&lt;&gt;"",1,0)</f>
        <v>0</v>
      </c>
      <c r="AX72" s="346">
        <f t="shared" ref="AX72" si="244">IF(AR72=1,ROUND($O72,4),0)</f>
        <v>0</v>
      </c>
      <c r="AY72" s="226">
        <f t="shared" ref="AY72" si="245">IF(AS72=1,ROUND($O72,4),0)</f>
        <v>0</v>
      </c>
      <c r="AZ72" s="226">
        <f t="shared" ref="AZ72" si="246">IF(AT72=1,ROUND($O72,4),0)</f>
        <v>0</v>
      </c>
      <c r="BA72" s="226">
        <f t="shared" ref="BA72" si="247">IF(AU72=1,ROUND($O72,4),0)</f>
        <v>0</v>
      </c>
      <c r="BB72" s="226">
        <f t="shared" ref="BB72" si="248">IF(AV72=1,ROUND($O72,4),0)</f>
        <v>0</v>
      </c>
      <c r="BC72" s="226">
        <f t="shared" ref="BC72" si="249">IF(AW72=1,ROUND($O72,4),0)</f>
        <v>0</v>
      </c>
      <c r="BD72" s="304">
        <f>IF(AW72&gt;0,0,IF(AND(U72&gt;0%,U72&lt;20%),1,0))</f>
        <v>0</v>
      </c>
      <c r="BE72" s="304"/>
    </row>
    <row r="73" spans="1:57" s="24" customFormat="1" ht="4" customHeight="1" x14ac:dyDescent="0.2">
      <c r="A73" s="338">
        <f t="shared" si="24"/>
        <v>0</v>
      </c>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97"/>
      <c r="AO73" s="181"/>
      <c r="AP73" s="78"/>
      <c r="AQ73" s="78"/>
      <c r="AR73" s="78"/>
      <c r="AS73" s="78"/>
      <c r="AT73" s="78"/>
      <c r="AU73" s="78"/>
      <c r="AV73" s="78"/>
      <c r="AW73" s="78"/>
      <c r="AX73" s="345"/>
      <c r="AY73" s="77"/>
      <c r="AZ73" s="77"/>
      <c r="BA73" s="77"/>
      <c r="BB73" s="77"/>
      <c r="BC73" s="77"/>
      <c r="BD73" s="227"/>
      <c r="BE73" s="227"/>
    </row>
    <row r="74" spans="1:57" s="24" customFormat="1" ht="18" customHeight="1" x14ac:dyDescent="0.25">
      <c r="A74" s="338">
        <f t="shared" si="15"/>
        <v>0</v>
      </c>
      <c r="B74" s="336">
        <f>IF(D74&lt;&gt;"",AP74,0)</f>
        <v>0</v>
      </c>
      <c r="C74" s="25"/>
      <c r="D74" s="178"/>
      <c r="E74" s="37"/>
      <c r="F74" s="178"/>
      <c r="G74" s="37"/>
      <c r="H74" s="367"/>
      <c r="I74" s="385" t="str">
        <f>IFERROR(VLOOKUP(H74,Kataloge!$E$2:$F$71,2,FALSE),"")</f>
        <v/>
      </c>
      <c r="J74" s="37" t="s">
        <v>28</v>
      </c>
      <c r="K74" s="178"/>
      <c r="L74" s="37"/>
      <c r="M74" s="178"/>
      <c r="N74" s="37"/>
      <c r="O74" s="209"/>
      <c r="P74" s="37"/>
      <c r="Q74" s="178"/>
      <c r="R74" s="37"/>
      <c r="S74" s="178"/>
      <c r="T74" s="37"/>
      <c r="U74" s="192"/>
      <c r="V74" s="37"/>
      <c r="W74" s="109"/>
      <c r="X74" s="37"/>
      <c r="Y74" s="109"/>
      <c r="Z74" s="37"/>
      <c r="AA74" s="109"/>
      <c r="AB74" s="37"/>
      <c r="AC74" s="109"/>
      <c r="AD74" s="37"/>
      <c r="AE74" s="109"/>
      <c r="AF74" s="37"/>
      <c r="AG74" s="109"/>
      <c r="AH74" s="37"/>
      <c r="AI74" s="179"/>
      <c r="AJ74" s="37"/>
      <c r="AK74" s="339">
        <f t="shared" ref="AK74" si="250">IF(AM74&gt;0,ROUND(ROUND(O74,4)*ROUND(AI74,2),2),0)</f>
        <v>0</v>
      </c>
      <c r="AL74" s="37"/>
      <c r="AM74" s="199">
        <f t="shared" ref="AM74" si="251">SUM(AR74:AW74)</f>
        <v>0</v>
      </c>
      <c r="AN74" s="97"/>
      <c r="AO74" s="354" t="str">
        <f t="shared" ref="AO74" si="252">IF(AND(W74&lt;&gt;"",Y74="",AA74="",AC74="",AE74="",AG74=""),"Hagel ist nur als Mehrgefahrenversicherung förderfähig!",
IF(AND(U74="",OR(W74&lt;&gt;"",Y74&lt;&gt;"",AA74&lt;&gt;"",AC74&lt;&gt;"",AE74&lt;&gt;"",AG74&lt;&gt;"")),"Bitte den Selbsbehalt eintragen!",
IF(BD74=1,"Der Selbstbehalt wurde nicht eingehalten!",
"")))</f>
        <v/>
      </c>
      <c r="AP74" s="302" t="s">
        <v>315</v>
      </c>
      <c r="AQ74" s="233">
        <f>IF(D74=$F$12,"Heilpflanzen",D74)</f>
        <v>0</v>
      </c>
      <c r="AR74" s="232">
        <f>IF(AND(W74&lt;&gt;"",SUM(AS74:AW74)&gt;0,U74&gt;=20%),1,0)</f>
        <v>0</v>
      </c>
      <c r="AS74" s="231">
        <f>IF(AND(Y74&lt;&gt;"",U74&gt;=20%),1,0)</f>
        <v>0</v>
      </c>
      <c r="AT74" s="231">
        <f>IF(AND(AA74&lt;&gt;"",U74&gt;=20%),1,0)</f>
        <v>0</v>
      </c>
      <c r="AU74" s="231">
        <f>IF(AND(AC74&lt;&gt;"",U74&gt;=20%),1,0)</f>
        <v>0</v>
      </c>
      <c r="AV74" s="231">
        <f>IF(AND(AE74&lt;&gt;"",U74&gt;=20%),1,0)</f>
        <v>0</v>
      </c>
      <c r="AW74" s="232">
        <f>IF(AG74&lt;&gt;"",1,0)</f>
        <v>0</v>
      </c>
      <c r="AX74" s="346">
        <f t="shared" ref="AX74" si="253">IF(AR74=1,ROUND($O74,4),0)</f>
        <v>0</v>
      </c>
      <c r="AY74" s="226">
        <f t="shared" ref="AY74" si="254">IF(AS74=1,ROUND($O74,4),0)</f>
        <v>0</v>
      </c>
      <c r="AZ74" s="226">
        <f t="shared" ref="AZ74" si="255">IF(AT74=1,ROUND($O74,4),0)</f>
        <v>0</v>
      </c>
      <c r="BA74" s="226">
        <f t="shared" ref="BA74" si="256">IF(AU74=1,ROUND($O74,4),0)</f>
        <v>0</v>
      </c>
      <c r="BB74" s="226">
        <f t="shared" ref="BB74" si="257">IF(AV74=1,ROUND($O74,4),0)</f>
        <v>0</v>
      </c>
      <c r="BC74" s="226">
        <f t="shared" ref="BC74" si="258">IF(AW74=1,ROUND($O74,4),0)</f>
        <v>0</v>
      </c>
      <c r="BD74" s="304">
        <f>IF(AW74&gt;0,0,IF(AND(U74&gt;0%,U74&lt;20%),1,0))</f>
        <v>0</v>
      </c>
      <c r="BE74" s="304"/>
    </row>
    <row r="75" spans="1:57" s="24" customFormat="1" ht="4" customHeight="1" x14ac:dyDescent="0.2">
      <c r="A75" s="338">
        <f t="shared" si="24"/>
        <v>0</v>
      </c>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97"/>
      <c r="AO75" s="181"/>
      <c r="AP75" s="78"/>
      <c r="AQ75" s="78"/>
      <c r="AR75" s="78"/>
      <c r="AS75" s="78"/>
      <c r="AT75" s="78"/>
      <c r="AU75" s="78"/>
      <c r="AV75" s="78"/>
      <c r="AW75" s="78"/>
      <c r="AX75" s="345"/>
      <c r="AY75" s="77"/>
      <c r="AZ75" s="77"/>
      <c r="BA75" s="77"/>
      <c r="BB75" s="77"/>
      <c r="BC75" s="77"/>
      <c r="BD75" s="227"/>
      <c r="BE75" s="227"/>
    </row>
    <row r="76" spans="1:57" s="24" customFormat="1" ht="18" customHeight="1" x14ac:dyDescent="0.25">
      <c r="A76" s="338">
        <f t="shared" si="15"/>
        <v>0</v>
      </c>
      <c r="B76" s="336">
        <f>IF(D76&lt;&gt;"",AP76,0)</f>
        <v>0</v>
      </c>
      <c r="C76" s="25"/>
      <c r="D76" s="178"/>
      <c r="E76" s="37"/>
      <c r="F76" s="178"/>
      <c r="G76" s="37"/>
      <c r="H76" s="367"/>
      <c r="I76" s="385" t="str">
        <f>IFERROR(VLOOKUP(H76,Kataloge!$E$2:$F$71,2,FALSE),"")</f>
        <v/>
      </c>
      <c r="J76" s="37" t="s">
        <v>28</v>
      </c>
      <c r="K76" s="178"/>
      <c r="L76" s="37"/>
      <c r="M76" s="178"/>
      <c r="N76" s="37"/>
      <c r="O76" s="209"/>
      <c r="P76" s="37"/>
      <c r="Q76" s="178"/>
      <c r="R76" s="37"/>
      <c r="S76" s="178"/>
      <c r="T76" s="37"/>
      <c r="U76" s="192"/>
      <c r="V76" s="37"/>
      <c r="W76" s="109"/>
      <c r="X76" s="37"/>
      <c r="Y76" s="109"/>
      <c r="Z76" s="37"/>
      <c r="AA76" s="109"/>
      <c r="AB76" s="37"/>
      <c r="AC76" s="109"/>
      <c r="AD76" s="37"/>
      <c r="AE76" s="109"/>
      <c r="AF76" s="37"/>
      <c r="AG76" s="109"/>
      <c r="AH76" s="37"/>
      <c r="AI76" s="179"/>
      <c r="AJ76" s="37"/>
      <c r="AK76" s="339">
        <f t="shared" ref="AK76" si="259">IF(AM76&gt;0,ROUND(ROUND(O76,4)*ROUND(AI76,2),2),0)</f>
        <v>0</v>
      </c>
      <c r="AL76" s="37"/>
      <c r="AM76" s="199">
        <f t="shared" ref="AM76" si="260">SUM(AR76:AW76)</f>
        <v>0</v>
      </c>
      <c r="AN76" s="97"/>
      <c r="AO76" s="354" t="str">
        <f t="shared" ref="AO76" si="261">IF(AND(W76&lt;&gt;"",Y76="",AA76="",AC76="",AE76="",AG76=""),"Hagel ist nur als Mehrgefahrenversicherung förderfähig!",
IF(AND(U76="",OR(W76&lt;&gt;"",Y76&lt;&gt;"",AA76&lt;&gt;"",AC76&lt;&gt;"",AE76&lt;&gt;"",AG76&lt;&gt;"")),"Bitte den Selbsbehalt eintragen!",
IF(BD76=1,"Der Selbstbehalt wurde nicht eingehalten!",
"")))</f>
        <v/>
      </c>
      <c r="AP76" s="302" t="s">
        <v>316</v>
      </c>
      <c r="AQ76" s="233">
        <f>IF(D76=$F$12,"Heilpflanzen",D76)</f>
        <v>0</v>
      </c>
      <c r="AR76" s="232">
        <f>IF(AND(W76&lt;&gt;"",SUM(AS76:AW76)&gt;0,U76&gt;=20%),1,0)</f>
        <v>0</v>
      </c>
      <c r="AS76" s="231">
        <f>IF(AND(Y76&lt;&gt;"",U76&gt;=20%),1,0)</f>
        <v>0</v>
      </c>
      <c r="AT76" s="231">
        <f>IF(AND(AA76&lt;&gt;"",U76&gt;=20%),1,0)</f>
        <v>0</v>
      </c>
      <c r="AU76" s="231">
        <f>IF(AND(AC76&lt;&gt;"",U76&gt;=20%),1,0)</f>
        <v>0</v>
      </c>
      <c r="AV76" s="231">
        <f>IF(AND(AE76&lt;&gt;"",U76&gt;=20%),1,0)</f>
        <v>0</v>
      </c>
      <c r="AW76" s="232">
        <f>IF(AG76&lt;&gt;"",1,0)</f>
        <v>0</v>
      </c>
      <c r="AX76" s="346">
        <f t="shared" ref="AX76" si="262">IF(AR76=1,ROUND($O76,4),0)</f>
        <v>0</v>
      </c>
      <c r="AY76" s="226">
        <f t="shared" ref="AY76" si="263">IF(AS76=1,ROUND($O76,4),0)</f>
        <v>0</v>
      </c>
      <c r="AZ76" s="226">
        <f t="shared" ref="AZ76" si="264">IF(AT76=1,ROUND($O76,4),0)</f>
        <v>0</v>
      </c>
      <c r="BA76" s="226">
        <f t="shared" ref="BA76" si="265">IF(AU76=1,ROUND($O76,4),0)</f>
        <v>0</v>
      </c>
      <c r="BB76" s="226">
        <f t="shared" ref="BB76" si="266">IF(AV76=1,ROUND($O76,4),0)</f>
        <v>0</v>
      </c>
      <c r="BC76" s="226">
        <f t="shared" ref="BC76" si="267">IF(AW76=1,ROUND($O76,4),0)</f>
        <v>0</v>
      </c>
      <c r="BD76" s="304">
        <f>IF(AW76&gt;0,0,IF(AND(U76&gt;0%,U76&lt;20%),1,0))</f>
        <v>0</v>
      </c>
      <c r="BE76" s="304"/>
    </row>
    <row r="77" spans="1:57" s="24" customFormat="1" ht="4" customHeight="1" x14ac:dyDescent="0.2">
      <c r="A77" s="338">
        <f t="shared" si="24"/>
        <v>0</v>
      </c>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97"/>
      <c r="AO77" s="181"/>
      <c r="AP77" s="78"/>
      <c r="AQ77" s="78"/>
      <c r="AR77" s="78"/>
      <c r="AS77" s="78"/>
      <c r="AT77" s="78"/>
      <c r="AU77" s="78"/>
      <c r="AV77" s="78"/>
      <c r="AW77" s="78"/>
      <c r="AX77" s="345"/>
      <c r="AY77" s="77"/>
      <c r="AZ77" s="77"/>
      <c r="BA77" s="77"/>
      <c r="BB77" s="77"/>
      <c r="BC77" s="77"/>
      <c r="BD77" s="227"/>
      <c r="BE77" s="227"/>
    </row>
    <row r="78" spans="1:57" s="24" customFormat="1" ht="18" customHeight="1" x14ac:dyDescent="0.25">
      <c r="A78" s="338">
        <f t="shared" si="15"/>
        <v>0</v>
      </c>
      <c r="B78" s="336">
        <f>IF(D78&lt;&gt;"",AP78,0)</f>
        <v>0</v>
      </c>
      <c r="C78" s="25"/>
      <c r="D78" s="178"/>
      <c r="E78" s="37"/>
      <c r="F78" s="178"/>
      <c r="G78" s="37"/>
      <c r="H78" s="367"/>
      <c r="I78" s="385" t="str">
        <f>IFERROR(VLOOKUP(H78,Kataloge!$E$2:$F$71,2,FALSE),"")</f>
        <v/>
      </c>
      <c r="J78" s="37" t="s">
        <v>28</v>
      </c>
      <c r="K78" s="178"/>
      <c r="L78" s="37"/>
      <c r="M78" s="178"/>
      <c r="N78" s="37"/>
      <c r="O78" s="209"/>
      <c r="P78" s="37"/>
      <c r="Q78" s="178"/>
      <c r="R78" s="37"/>
      <c r="S78" s="178"/>
      <c r="T78" s="37"/>
      <c r="U78" s="192"/>
      <c r="V78" s="37"/>
      <c r="W78" s="109"/>
      <c r="X78" s="37"/>
      <c r="Y78" s="109"/>
      <c r="Z78" s="37"/>
      <c r="AA78" s="109"/>
      <c r="AB78" s="37"/>
      <c r="AC78" s="109"/>
      <c r="AD78" s="37"/>
      <c r="AE78" s="109"/>
      <c r="AF78" s="37"/>
      <c r="AG78" s="109"/>
      <c r="AH78" s="37"/>
      <c r="AI78" s="179"/>
      <c r="AJ78" s="37"/>
      <c r="AK78" s="339">
        <f t="shared" ref="AK78" si="268">IF(AM78&gt;0,ROUND(ROUND(O78,4)*ROUND(AI78,2),2),0)</f>
        <v>0</v>
      </c>
      <c r="AL78" s="37"/>
      <c r="AM78" s="199">
        <f t="shared" ref="AM78" si="269">SUM(AR78:AW78)</f>
        <v>0</v>
      </c>
      <c r="AN78" s="97"/>
      <c r="AO78" s="354" t="str">
        <f t="shared" ref="AO78" si="270">IF(AND(W78&lt;&gt;"",Y78="",AA78="",AC78="",AE78="",AG78=""),"Hagel ist nur als Mehrgefahrenversicherung förderfähig!",
IF(AND(U78="",OR(W78&lt;&gt;"",Y78&lt;&gt;"",AA78&lt;&gt;"",AC78&lt;&gt;"",AE78&lt;&gt;"",AG78&lt;&gt;"")),"Bitte den Selbsbehalt eintragen!",
IF(BD78=1,"Der Selbstbehalt wurde nicht eingehalten!",
"")))</f>
        <v/>
      </c>
      <c r="AP78" s="302" t="s">
        <v>317</v>
      </c>
      <c r="AQ78" s="233">
        <f>IF(D78=$F$12,"Heilpflanzen",D78)</f>
        <v>0</v>
      </c>
      <c r="AR78" s="232">
        <f>IF(AND(W78&lt;&gt;"",SUM(AS78:AW78)&gt;0,U78&gt;=20%),1,0)</f>
        <v>0</v>
      </c>
      <c r="AS78" s="231">
        <f>IF(AND(Y78&lt;&gt;"",U78&gt;=20%),1,0)</f>
        <v>0</v>
      </c>
      <c r="AT78" s="231">
        <f>IF(AND(AA78&lt;&gt;"",U78&gt;=20%),1,0)</f>
        <v>0</v>
      </c>
      <c r="AU78" s="231">
        <f>IF(AND(AC78&lt;&gt;"",U78&gt;=20%),1,0)</f>
        <v>0</v>
      </c>
      <c r="AV78" s="231">
        <f>IF(AND(AE78&lt;&gt;"",U78&gt;=20%),1,0)</f>
        <v>0</v>
      </c>
      <c r="AW78" s="232">
        <f>IF(AG78&lt;&gt;"",1,0)</f>
        <v>0</v>
      </c>
      <c r="AX78" s="346">
        <f t="shared" ref="AX78" si="271">IF(AR78=1,ROUND($O78,4),0)</f>
        <v>0</v>
      </c>
      <c r="AY78" s="226">
        <f t="shared" ref="AY78" si="272">IF(AS78=1,ROUND($O78,4),0)</f>
        <v>0</v>
      </c>
      <c r="AZ78" s="226">
        <f t="shared" ref="AZ78" si="273">IF(AT78=1,ROUND($O78,4),0)</f>
        <v>0</v>
      </c>
      <c r="BA78" s="226">
        <f t="shared" ref="BA78" si="274">IF(AU78=1,ROUND($O78,4),0)</f>
        <v>0</v>
      </c>
      <c r="BB78" s="226">
        <f t="shared" ref="BB78" si="275">IF(AV78=1,ROUND($O78,4),0)</f>
        <v>0</v>
      </c>
      <c r="BC78" s="226">
        <f t="shared" ref="BC78" si="276">IF(AW78=1,ROUND($O78,4),0)</f>
        <v>0</v>
      </c>
      <c r="BD78" s="304">
        <f>IF(AW78&gt;0,0,IF(AND(U78&gt;0%,U78&lt;20%),1,0))</f>
        <v>0</v>
      </c>
      <c r="BE78" s="304"/>
    </row>
    <row r="79" spans="1:57" s="24" customFormat="1" ht="4" customHeight="1" x14ac:dyDescent="0.2">
      <c r="A79" s="338">
        <f t="shared" si="24"/>
        <v>0</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97"/>
      <c r="AO79" s="181"/>
      <c r="AP79" s="78"/>
      <c r="AQ79" s="78"/>
      <c r="AR79" s="78"/>
      <c r="AS79" s="78"/>
      <c r="AT79" s="78"/>
      <c r="AU79" s="78"/>
      <c r="AV79" s="78"/>
      <c r="AW79" s="78"/>
      <c r="AX79" s="345"/>
      <c r="AY79" s="77"/>
      <c r="AZ79" s="77"/>
      <c r="BA79" s="77"/>
      <c r="BB79" s="77"/>
      <c r="BC79" s="77"/>
      <c r="BD79" s="227"/>
      <c r="BE79" s="227"/>
    </row>
    <row r="80" spans="1:57" s="24" customFormat="1" ht="18" customHeight="1" x14ac:dyDescent="0.25">
      <c r="A80" s="338">
        <f t="shared" si="15"/>
        <v>0</v>
      </c>
      <c r="B80" s="336">
        <f>IF(D80&lt;&gt;"",AP80,0)</f>
        <v>0</v>
      </c>
      <c r="C80" s="25"/>
      <c r="D80" s="178"/>
      <c r="E80" s="37"/>
      <c r="F80" s="178"/>
      <c r="G80" s="37"/>
      <c r="H80" s="367"/>
      <c r="I80" s="385" t="str">
        <f>IFERROR(VLOOKUP(H80,Kataloge!$E$2:$F$71,2,FALSE),"")</f>
        <v/>
      </c>
      <c r="J80" s="37" t="s">
        <v>28</v>
      </c>
      <c r="K80" s="178"/>
      <c r="L80" s="37"/>
      <c r="M80" s="178"/>
      <c r="N80" s="37"/>
      <c r="O80" s="209"/>
      <c r="P80" s="37"/>
      <c r="Q80" s="178"/>
      <c r="R80" s="37"/>
      <c r="S80" s="178"/>
      <c r="T80" s="37"/>
      <c r="U80" s="192"/>
      <c r="V80" s="37"/>
      <c r="W80" s="109"/>
      <c r="X80" s="37"/>
      <c r="Y80" s="109"/>
      <c r="Z80" s="37"/>
      <c r="AA80" s="109"/>
      <c r="AB80" s="37"/>
      <c r="AC80" s="109"/>
      <c r="AD80" s="37"/>
      <c r="AE80" s="109"/>
      <c r="AF80" s="37"/>
      <c r="AG80" s="109"/>
      <c r="AH80" s="37"/>
      <c r="AI80" s="179"/>
      <c r="AJ80" s="37"/>
      <c r="AK80" s="339">
        <f t="shared" ref="AK80" si="277">IF(AM80&gt;0,ROUND(ROUND(O80,4)*ROUND(AI80,2),2),0)</f>
        <v>0</v>
      </c>
      <c r="AL80" s="37"/>
      <c r="AM80" s="199">
        <f t="shared" ref="AM80" si="278">SUM(AR80:AW80)</f>
        <v>0</v>
      </c>
      <c r="AN80" s="97"/>
      <c r="AO80" s="354" t="str">
        <f t="shared" ref="AO80" si="279">IF(AND(W80&lt;&gt;"",Y80="",AA80="",AC80="",AE80="",AG80=""),"Hagel ist nur als Mehrgefahrenversicherung förderfähig!",
IF(AND(U80="",OR(W80&lt;&gt;"",Y80&lt;&gt;"",AA80&lt;&gt;"",AC80&lt;&gt;"",AE80&lt;&gt;"",AG80&lt;&gt;"")),"Bitte den Selbsbehalt eintragen!",
IF(BD80=1,"Der Selbstbehalt wurde nicht eingehalten!",
"")))</f>
        <v/>
      </c>
      <c r="AP80" s="302" t="s">
        <v>318</v>
      </c>
      <c r="AQ80" s="233">
        <f>IF(D80=$F$12,"Heilpflanzen",D80)</f>
        <v>0</v>
      </c>
      <c r="AR80" s="232">
        <f>IF(AND(W80&lt;&gt;"",SUM(AS80:AW80)&gt;0,U80&gt;=20%),1,0)</f>
        <v>0</v>
      </c>
      <c r="AS80" s="231">
        <f>IF(AND(Y80&lt;&gt;"",U80&gt;=20%),1,0)</f>
        <v>0</v>
      </c>
      <c r="AT80" s="231">
        <f>IF(AND(AA80&lt;&gt;"",U80&gt;=20%),1,0)</f>
        <v>0</v>
      </c>
      <c r="AU80" s="231">
        <f>IF(AND(AC80&lt;&gt;"",U80&gt;=20%),1,0)</f>
        <v>0</v>
      </c>
      <c r="AV80" s="231">
        <f>IF(AND(AE80&lt;&gt;"",U80&gt;=20%),1,0)</f>
        <v>0</v>
      </c>
      <c r="AW80" s="232">
        <f>IF(AG80&lt;&gt;"",1,0)</f>
        <v>0</v>
      </c>
      <c r="AX80" s="346">
        <f t="shared" ref="AX80" si="280">IF(AR80=1,ROUND($O80,4),0)</f>
        <v>0</v>
      </c>
      <c r="AY80" s="226">
        <f t="shared" ref="AY80" si="281">IF(AS80=1,ROUND($O80,4),0)</f>
        <v>0</v>
      </c>
      <c r="AZ80" s="226">
        <f t="shared" ref="AZ80" si="282">IF(AT80=1,ROUND($O80,4),0)</f>
        <v>0</v>
      </c>
      <c r="BA80" s="226">
        <f t="shared" ref="BA80" si="283">IF(AU80=1,ROUND($O80,4),0)</f>
        <v>0</v>
      </c>
      <c r="BB80" s="226">
        <f t="shared" ref="BB80" si="284">IF(AV80=1,ROUND($O80,4),0)</f>
        <v>0</v>
      </c>
      <c r="BC80" s="226">
        <f t="shared" ref="BC80" si="285">IF(AW80=1,ROUND($O80,4),0)</f>
        <v>0</v>
      </c>
      <c r="BD80" s="304">
        <f>IF(AW80&gt;0,0,IF(AND(U80&gt;0%,U80&lt;20%),1,0))</f>
        <v>0</v>
      </c>
      <c r="BE80" s="304"/>
    </row>
    <row r="81" spans="1:57" s="24" customFormat="1" ht="4" customHeight="1" x14ac:dyDescent="0.2">
      <c r="A81" s="338">
        <f t="shared" si="24"/>
        <v>0</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97"/>
      <c r="AO81" s="181"/>
      <c r="AP81" s="78"/>
      <c r="AQ81" s="78"/>
      <c r="AR81" s="78"/>
      <c r="AS81" s="78"/>
      <c r="AT81" s="78"/>
      <c r="AU81" s="78"/>
      <c r="AV81" s="78"/>
      <c r="AW81" s="78"/>
      <c r="AX81" s="345"/>
      <c r="AY81" s="77"/>
      <c r="AZ81" s="77"/>
      <c r="BA81" s="77"/>
      <c r="BB81" s="77"/>
      <c r="BC81" s="77"/>
      <c r="BD81" s="227"/>
      <c r="BE81" s="227"/>
    </row>
    <row r="82" spans="1:57" s="24" customFormat="1" ht="18" customHeight="1" x14ac:dyDescent="0.25">
      <c r="A82" s="338">
        <f t="shared" si="15"/>
        <v>0</v>
      </c>
      <c r="B82" s="336">
        <f>IF(D82&lt;&gt;"",AP82,0)</f>
        <v>0</v>
      </c>
      <c r="C82" s="25"/>
      <c r="D82" s="178"/>
      <c r="E82" s="37"/>
      <c r="F82" s="178"/>
      <c r="G82" s="37"/>
      <c r="H82" s="367"/>
      <c r="I82" s="385" t="str">
        <f>IFERROR(VLOOKUP(H82,Kataloge!$E$2:$F$71,2,FALSE),"")</f>
        <v/>
      </c>
      <c r="J82" s="37" t="s">
        <v>28</v>
      </c>
      <c r="K82" s="178"/>
      <c r="L82" s="37"/>
      <c r="M82" s="178"/>
      <c r="N82" s="37"/>
      <c r="O82" s="209"/>
      <c r="P82" s="37"/>
      <c r="Q82" s="178"/>
      <c r="R82" s="37"/>
      <c r="S82" s="178"/>
      <c r="T82" s="37"/>
      <c r="U82" s="192"/>
      <c r="V82" s="37"/>
      <c r="W82" s="109"/>
      <c r="X82" s="37"/>
      <c r="Y82" s="109"/>
      <c r="Z82" s="37"/>
      <c r="AA82" s="109"/>
      <c r="AB82" s="37"/>
      <c r="AC82" s="109"/>
      <c r="AD82" s="37"/>
      <c r="AE82" s="109"/>
      <c r="AF82" s="37"/>
      <c r="AG82" s="109"/>
      <c r="AH82" s="37"/>
      <c r="AI82" s="179"/>
      <c r="AJ82" s="37"/>
      <c r="AK82" s="339">
        <f t="shared" ref="AK82" si="286">IF(AM82&gt;0,ROUND(ROUND(O82,4)*ROUND(AI82,2),2),0)</f>
        <v>0</v>
      </c>
      <c r="AL82" s="37"/>
      <c r="AM82" s="199">
        <f t="shared" ref="AM82" si="287">SUM(AR82:AW82)</f>
        <v>0</v>
      </c>
      <c r="AN82" s="97"/>
      <c r="AO82" s="354" t="str">
        <f t="shared" ref="AO82" si="288">IF(AND(W82&lt;&gt;"",Y82="",AA82="",AC82="",AE82="",AG82=""),"Hagel ist nur als Mehrgefahrenversicherung förderfähig!",
IF(AND(U82="",OR(W82&lt;&gt;"",Y82&lt;&gt;"",AA82&lt;&gt;"",AC82&lt;&gt;"",AE82&lt;&gt;"",AG82&lt;&gt;"")),"Bitte den Selbsbehalt eintragen!",
IF(BD82=1,"Der Selbstbehalt wurde nicht eingehalten!",
"")))</f>
        <v/>
      </c>
      <c r="AP82" s="302" t="s">
        <v>319</v>
      </c>
      <c r="AQ82" s="233">
        <f>IF(D82=$F$12,"Heilpflanzen",D82)</f>
        <v>0</v>
      </c>
      <c r="AR82" s="232">
        <f>IF(AND(W82&lt;&gt;"",SUM(AS82:AW82)&gt;0,U82&gt;=20%),1,0)</f>
        <v>0</v>
      </c>
      <c r="AS82" s="231">
        <f>IF(AND(Y82&lt;&gt;"",U82&gt;=20%),1,0)</f>
        <v>0</v>
      </c>
      <c r="AT82" s="231">
        <f>IF(AND(AA82&lt;&gt;"",U82&gt;=20%),1,0)</f>
        <v>0</v>
      </c>
      <c r="AU82" s="231">
        <f>IF(AND(AC82&lt;&gt;"",U82&gt;=20%),1,0)</f>
        <v>0</v>
      </c>
      <c r="AV82" s="231">
        <f>IF(AND(AE82&lt;&gt;"",U82&gt;=20%),1,0)</f>
        <v>0</v>
      </c>
      <c r="AW82" s="232">
        <f>IF(AG82&lt;&gt;"",1,0)</f>
        <v>0</v>
      </c>
      <c r="AX82" s="346">
        <f t="shared" ref="AX82" si="289">IF(AR82=1,ROUND($O82,4),0)</f>
        <v>0</v>
      </c>
      <c r="AY82" s="226">
        <f t="shared" ref="AY82" si="290">IF(AS82=1,ROUND($O82,4),0)</f>
        <v>0</v>
      </c>
      <c r="AZ82" s="226">
        <f t="shared" ref="AZ82" si="291">IF(AT82=1,ROUND($O82,4),0)</f>
        <v>0</v>
      </c>
      <c r="BA82" s="226">
        <f t="shared" ref="BA82" si="292">IF(AU82=1,ROUND($O82,4),0)</f>
        <v>0</v>
      </c>
      <c r="BB82" s="226">
        <f t="shared" ref="BB82" si="293">IF(AV82=1,ROUND($O82,4),0)</f>
        <v>0</v>
      </c>
      <c r="BC82" s="226">
        <f t="shared" ref="BC82" si="294">IF(AW82=1,ROUND($O82,4),0)</f>
        <v>0</v>
      </c>
      <c r="BD82" s="304">
        <f>IF(AW82&gt;0,0,IF(AND(U82&gt;0%,U82&lt;20%),1,0))</f>
        <v>0</v>
      </c>
      <c r="BE82" s="304"/>
    </row>
    <row r="83" spans="1:57" s="24" customFormat="1" ht="4" customHeight="1" x14ac:dyDescent="0.2">
      <c r="A83" s="338">
        <f t="shared" si="24"/>
        <v>0</v>
      </c>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97"/>
      <c r="AO83" s="181"/>
      <c r="AP83" s="78"/>
      <c r="AQ83" s="78"/>
      <c r="AR83" s="78"/>
      <c r="AS83" s="78"/>
      <c r="AT83" s="78"/>
      <c r="AU83" s="78"/>
      <c r="AV83" s="78"/>
      <c r="AW83" s="78"/>
      <c r="AX83" s="345"/>
      <c r="AY83" s="77"/>
      <c r="AZ83" s="77"/>
      <c r="BA83" s="77"/>
      <c r="BB83" s="77"/>
      <c r="BC83" s="77"/>
      <c r="BD83" s="227"/>
      <c r="BE83" s="227"/>
    </row>
    <row r="84" spans="1:57" s="24" customFormat="1" ht="18" customHeight="1" x14ac:dyDescent="0.25">
      <c r="A84" s="338">
        <f t="shared" si="15"/>
        <v>0</v>
      </c>
      <c r="B84" s="336">
        <f>IF(D84&lt;&gt;"",AP84,0)</f>
        <v>0</v>
      </c>
      <c r="C84" s="25"/>
      <c r="D84" s="178"/>
      <c r="E84" s="37"/>
      <c r="F84" s="178"/>
      <c r="G84" s="37"/>
      <c r="H84" s="367"/>
      <c r="I84" s="385" t="str">
        <f>IFERROR(VLOOKUP(H84,Kataloge!$E$2:$F$71,2,FALSE),"")</f>
        <v/>
      </c>
      <c r="J84" s="37" t="s">
        <v>28</v>
      </c>
      <c r="K84" s="178"/>
      <c r="L84" s="37"/>
      <c r="M84" s="178"/>
      <c r="N84" s="37"/>
      <c r="O84" s="209"/>
      <c r="P84" s="37"/>
      <c r="Q84" s="178"/>
      <c r="R84" s="37"/>
      <c r="S84" s="178"/>
      <c r="T84" s="37"/>
      <c r="U84" s="192"/>
      <c r="V84" s="37"/>
      <c r="W84" s="109"/>
      <c r="X84" s="37"/>
      <c r="Y84" s="109"/>
      <c r="Z84" s="37"/>
      <c r="AA84" s="109"/>
      <c r="AB84" s="37"/>
      <c r="AC84" s="109"/>
      <c r="AD84" s="37"/>
      <c r="AE84" s="109"/>
      <c r="AF84" s="37"/>
      <c r="AG84" s="109"/>
      <c r="AH84" s="37"/>
      <c r="AI84" s="179"/>
      <c r="AJ84" s="37"/>
      <c r="AK84" s="339">
        <f t="shared" ref="AK84" si="295">IF(AM84&gt;0,ROUND(ROUND(O84,4)*ROUND(AI84,2),2),0)</f>
        <v>0</v>
      </c>
      <c r="AL84" s="37"/>
      <c r="AM84" s="199">
        <f t="shared" ref="AM84" si="296">SUM(AR84:AW84)</f>
        <v>0</v>
      </c>
      <c r="AN84" s="97"/>
      <c r="AO84" s="354" t="str">
        <f t="shared" ref="AO84" si="297">IF(AND(W84&lt;&gt;"",Y84="",AA84="",AC84="",AE84="",AG84=""),"Hagel ist nur als Mehrgefahrenversicherung förderfähig!",
IF(AND(U84="",OR(W84&lt;&gt;"",Y84&lt;&gt;"",AA84&lt;&gt;"",AC84&lt;&gt;"",AE84&lt;&gt;"",AG84&lt;&gt;"")),"Bitte den Selbsbehalt eintragen!",
IF(BD84=1,"Der Selbstbehalt wurde nicht eingehalten!",
"")))</f>
        <v/>
      </c>
      <c r="AP84" s="302" t="s">
        <v>320</v>
      </c>
      <c r="AQ84" s="233">
        <f>IF(D84=$F$12,"Heilpflanzen",D84)</f>
        <v>0</v>
      </c>
      <c r="AR84" s="232">
        <f>IF(AND(W84&lt;&gt;"",SUM(AS84:AW84)&gt;0,U84&gt;=20%),1,0)</f>
        <v>0</v>
      </c>
      <c r="AS84" s="231">
        <f>IF(AND(Y84&lt;&gt;"",U84&gt;=20%),1,0)</f>
        <v>0</v>
      </c>
      <c r="AT84" s="231">
        <f>IF(AND(AA84&lt;&gt;"",U84&gt;=20%),1,0)</f>
        <v>0</v>
      </c>
      <c r="AU84" s="231">
        <f>IF(AND(AC84&lt;&gt;"",U84&gt;=20%),1,0)</f>
        <v>0</v>
      </c>
      <c r="AV84" s="231">
        <f>IF(AND(AE84&lt;&gt;"",U84&gt;=20%),1,0)</f>
        <v>0</v>
      </c>
      <c r="AW84" s="232">
        <f>IF(AG84&lt;&gt;"",1,0)</f>
        <v>0</v>
      </c>
      <c r="AX84" s="346">
        <f t="shared" ref="AX84" si="298">IF(AR84=1,ROUND($O84,4),0)</f>
        <v>0</v>
      </c>
      <c r="AY84" s="226">
        <f t="shared" ref="AY84" si="299">IF(AS84=1,ROUND($O84,4),0)</f>
        <v>0</v>
      </c>
      <c r="AZ84" s="226">
        <f t="shared" ref="AZ84" si="300">IF(AT84=1,ROUND($O84,4),0)</f>
        <v>0</v>
      </c>
      <c r="BA84" s="226">
        <f t="shared" ref="BA84" si="301">IF(AU84=1,ROUND($O84,4),0)</f>
        <v>0</v>
      </c>
      <c r="BB84" s="226">
        <f t="shared" ref="BB84" si="302">IF(AV84=1,ROUND($O84,4),0)</f>
        <v>0</v>
      </c>
      <c r="BC84" s="226">
        <f t="shared" ref="BC84" si="303">IF(AW84=1,ROUND($O84,4),0)</f>
        <v>0</v>
      </c>
      <c r="BD84" s="304">
        <f>IF(AW84&gt;0,0,IF(AND(U84&gt;0%,U84&lt;20%),1,0))</f>
        <v>0</v>
      </c>
      <c r="BE84" s="304"/>
    </row>
    <row r="85" spans="1:57" s="24" customFormat="1" ht="4" customHeight="1" x14ac:dyDescent="0.2">
      <c r="A85" s="338">
        <f t="shared" si="24"/>
        <v>0</v>
      </c>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97"/>
      <c r="AO85" s="181"/>
      <c r="AP85" s="78"/>
      <c r="AQ85" s="78"/>
      <c r="AR85" s="78"/>
      <c r="AS85" s="78"/>
      <c r="AT85" s="78"/>
      <c r="AU85" s="78"/>
      <c r="AV85" s="78"/>
      <c r="AW85" s="78"/>
      <c r="AX85" s="345"/>
      <c r="AY85" s="77"/>
      <c r="AZ85" s="77"/>
      <c r="BA85" s="77"/>
      <c r="BB85" s="77"/>
      <c r="BC85" s="77"/>
      <c r="BD85" s="227"/>
      <c r="BE85" s="227"/>
    </row>
    <row r="86" spans="1:57" s="24" customFormat="1" ht="18" customHeight="1" x14ac:dyDescent="0.25">
      <c r="A86" s="338">
        <f t="shared" ref="A86:A148" si="304">IF(A84=0,0,IF(D84&lt;&gt;"",1,0))</f>
        <v>0</v>
      </c>
      <c r="B86" s="336">
        <f>IF(D86&lt;&gt;"",AP86,0)</f>
        <v>0</v>
      </c>
      <c r="C86" s="25"/>
      <c r="D86" s="178"/>
      <c r="E86" s="37"/>
      <c r="F86" s="178"/>
      <c r="G86" s="37"/>
      <c r="H86" s="367"/>
      <c r="I86" s="385" t="str">
        <f>IFERROR(VLOOKUP(H86,Kataloge!$E$2:$F$71,2,FALSE),"")</f>
        <v/>
      </c>
      <c r="J86" s="37" t="s">
        <v>28</v>
      </c>
      <c r="K86" s="178"/>
      <c r="L86" s="37"/>
      <c r="M86" s="178"/>
      <c r="N86" s="37"/>
      <c r="O86" s="209"/>
      <c r="P86" s="37"/>
      <c r="Q86" s="178"/>
      <c r="R86" s="37"/>
      <c r="S86" s="178"/>
      <c r="T86" s="37"/>
      <c r="U86" s="192"/>
      <c r="V86" s="37"/>
      <c r="W86" s="109"/>
      <c r="X86" s="37"/>
      <c r="Y86" s="109"/>
      <c r="Z86" s="37"/>
      <c r="AA86" s="109"/>
      <c r="AB86" s="37"/>
      <c r="AC86" s="109"/>
      <c r="AD86" s="37"/>
      <c r="AE86" s="109"/>
      <c r="AF86" s="37"/>
      <c r="AG86" s="109"/>
      <c r="AH86" s="37"/>
      <c r="AI86" s="179"/>
      <c r="AJ86" s="37"/>
      <c r="AK86" s="339">
        <f t="shared" ref="AK86" si="305">IF(AM86&gt;0,ROUND(ROUND(O86,4)*ROUND(AI86,2),2),0)</f>
        <v>0</v>
      </c>
      <c r="AL86" s="37"/>
      <c r="AM86" s="199">
        <f t="shared" ref="AM86" si="306">SUM(AR86:AW86)</f>
        <v>0</v>
      </c>
      <c r="AN86" s="97"/>
      <c r="AO86" s="354" t="str">
        <f t="shared" ref="AO86" si="307">IF(AND(W86&lt;&gt;"",Y86="",AA86="",AC86="",AE86="",AG86=""),"Hagel ist nur als Mehrgefahrenversicherung förderfähig!",
IF(AND(U86="",OR(W86&lt;&gt;"",Y86&lt;&gt;"",AA86&lt;&gt;"",AC86&lt;&gt;"",AE86&lt;&gt;"",AG86&lt;&gt;"")),"Bitte den Selbsbehalt eintragen!",
IF(BD86=1,"Der Selbstbehalt wurde nicht eingehalten!",
"")))</f>
        <v/>
      </c>
      <c r="AP86" s="302" t="s">
        <v>321</v>
      </c>
      <c r="AQ86" s="233">
        <f>IF(D86=$F$12,"Heilpflanzen",D86)</f>
        <v>0</v>
      </c>
      <c r="AR86" s="232">
        <f>IF(AND(W86&lt;&gt;"",SUM(AS86:AW86)&gt;0,U86&gt;=20%),1,0)</f>
        <v>0</v>
      </c>
      <c r="AS86" s="231">
        <f>IF(AND(Y86&lt;&gt;"",U86&gt;=20%),1,0)</f>
        <v>0</v>
      </c>
      <c r="AT86" s="231">
        <f>IF(AND(AA86&lt;&gt;"",U86&gt;=20%),1,0)</f>
        <v>0</v>
      </c>
      <c r="AU86" s="231">
        <f>IF(AND(AC86&lt;&gt;"",U86&gt;=20%),1,0)</f>
        <v>0</v>
      </c>
      <c r="AV86" s="231">
        <f>IF(AND(AE86&lt;&gt;"",U86&gt;=20%),1,0)</f>
        <v>0</v>
      </c>
      <c r="AW86" s="232">
        <f>IF(AG86&lt;&gt;"",1,0)</f>
        <v>0</v>
      </c>
      <c r="AX86" s="346">
        <f t="shared" ref="AX86" si="308">IF(AR86=1,ROUND($O86,4),0)</f>
        <v>0</v>
      </c>
      <c r="AY86" s="226">
        <f t="shared" ref="AY86" si="309">IF(AS86=1,ROUND($O86,4),0)</f>
        <v>0</v>
      </c>
      <c r="AZ86" s="226">
        <f t="shared" ref="AZ86" si="310">IF(AT86=1,ROUND($O86,4),0)</f>
        <v>0</v>
      </c>
      <c r="BA86" s="226">
        <f t="shared" ref="BA86" si="311">IF(AU86=1,ROUND($O86,4),0)</f>
        <v>0</v>
      </c>
      <c r="BB86" s="226">
        <f t="shared" ref="BB86" si="312">IF(AV86=1,ROUND($O86,4),0)</f>
        <v>0</v>
      </c>
      <c r="BC86" s="226">
        <f t="shared" ref="BC86" si="313">IF(AW86=1,ROUND($O86,4),0)</f>
        <v>0</v>
      </c>
      <c r="BD86" s="304">
        <f>IF(AW86&gt;0,0,IF(AND(U86&gt;0%,U86&lt;20%),1,0))</f>
        <v>0</v>
      </c>
      <c r="BE86" s="304"/>
    </row>
    <row r="87" spans="1:57" s="24" customFormat="1" ht="4" customHeight="1" x14ac:dyDescent="0.2">
      <c r="A87" s="338">
        <f t="shared" ref="A87:A149" si="314">A86</f>
        <v>0</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97"/>
      <c r="AO87" s="181"/>
      <c r="AP87" s="78"/>
      <c r="AQ87" s="78"/>
      <c r="AR87" s="78"/>
      <c r="AS87" s="78"/>
      <c r="AT87" s="78"/>
      <c r="AU87" s="78"/>
      <c r="AV87" s="78"/>
      <c r="AW87" s="78"/>
      <c r="AX87" s="345"/>
      <c r="AY87" s="77"/>
      <c r="AZ87" s="77"/>
      <c r="BA87" s="77"/>
      <c r="BB87" s="77"/>
      <c r="BC87" s="77"/>
      <c r="BD87" s="227"/>
      <c r="BE87" s="227"/>
    </row>
    <row r="88" spans="1:57" s="24" customFormat="1" ht="18" customHeight="1" x14ac:dyDescent="0.25">
      <c r="A88" s="338">
        <f t="shared" si="304"/>
        <v>0</v>
      </c>
      <c r="B88" s="336">
        <f>IF(D88&lt;&gt;"",AP88,0)</f>
        <v>0</v>
      </c>
      <c r="C88" s="25"/>
      <c r="D88" s="178"/>
      <c r="E88" s="37"/>
      <c r="F88" s="178"/>
      <c r="G88" s="37"/>
      <c r="H88" s="367"/>
      <c r="I88" s="385" t="str">
        <f>IFERROR(VLOOKUP(H88,Kataloge!$E$2:$F$71,2,FALSE),"")</f>
        <v/>
      </c>
      <c r="J88" s="37" t="s">
        <v>28</v>
      </c>
      <c r="K88" s="178"/>
      <c r="L88" s="37"/>
      <c r="M88" s="178"/>
      <c r="N88" s="37"/>
      <c r="O88" s="209"/>
      <c r="P88" s="37"/>
      <c r="Q88" s="178"/>
      <c r="R88" s="37"/>
      <c r="S88" s="178"/>
      <c r="T88" s="37"/>
      <c r="U88" s="192"/>
      <c r="V88" s="37"/>
      <c r="W88" s="109"/>
      <c r="X88" s="37"/>
      <c r="Y88" s="109"/>
      <c r="Z88" s="37"/>
      <c r="AA88" s="109"/>
      <c r="AB88" s="37"/>
      <c r="AC88" s="109"/>
      <c r="AD88" s="37"/>
      <c r="AE88" s="109"/>
      <c r="AF88" s="37"/>
      <c r="AG88" s="109"/>
      <c r="AH88" s="37"/>
      <c r="AI88" s="179"/>
      <c r="AJ88" s="37"/>
      <c r="AK88" s="339">
        <f t="shared" ref="AK88" si="315">IF(AM88&gt;0,ROUND(ROUND(O88,4)*ROUND(AI88,2),2),0)</f>
        <v>0</v>
      </c>
      <c r="AL88" s="37"/>
      <c r="AM88" s="199">
        <f t="shared" ref="AM88" si="316">SUM(AR88:AW88)</f>
        <v>0</v>
      </c>
      <c r="AN88" s="97"/>
      <c r="AO88" s="354" t="str">
        <f t="shared" ref="AO88" si="317">IF(AND(W88&lt;&gt;"",Y88="",AA88="",AC88="",AE88="",AG88=""),"Hagel ist nur als Mehrgefahrenversicherung förderfähig!",
IF(AND(U88="",OR(W88&lt;&gt;"",Y88&lt;&gt;"",AA88&lt;&gt;"",AC88&lt;&gt;"",AE88&lt;&gt;"",AG88&lt;&gt;"")),"Bitte den Selbsbehalt eintragen!",
IF(BD88=1,"Der Selbstbehalt wurde nicht eingehalten!",
"")))</f>
        <v/>
      </c>
      <c r="AP88" s="302" t="s">
        <v>322</v>
      </c>
      <c r="AQ88" s="233">
        <f>IF(D88=$F$12,"Heilpflanzen",D88)</f>
        <v>0</v>
      </c>
      <c r="AR88" s="232">
        <f>IF(AND(W88&lt;&gt;"",SUM(AS88:AW88)&gt;0,U88&gt;=20%),1,0)</f>
        <v>0</v>
      </c>
      <c r="AS88" s="231">
        <f>IF(AND(Y88&lt;&gt;"",U88&gt;=20%),1,0)</f>
        <v>0</v>
      </c>
      <c r="AT88" s="231">
        <f>IF(AND(AA88&lt;&gt;"",U88&gt;=20%),1,0)</f>
        <v>0</v>
      </c>
      <c r="AU88" s="231">
        <f>IF(AND(AC88&lt;&gt;"",U88&gt;=20%),1,0)</f>
        <v>0</v>
      </c>
      <c r="AV88" s="231">
        <f>IF(AND(AE88&lt;&gt;"",U88&gt;=20%),1,0)</f>
        <v>0</v>
      </c>
      <c r="AW88" s="232">
        <f>IF(AG88&lt;&gt;"",1,0)</f>
        <v>0</v>
      </c>
      <c r="AX88" s="346">
        <f t="shared" ref="AX88" si="318">IF(AR88=1,ROUND($O88,4),0)</f>
        <v>0</v>
      </c>
      <c r="AY88" s="226">
        <f t="shared" ref="AY88" si="319">IF(AS88=1,ROUND($O88,4),0)</f>
        <v>0</v>
      </c>
      <c r="AZ88" s="226">
        <f t="shared" ref="AZ88" si="320">IF(AT88=1,ROUND($O88,4),0)</f>
        <v>0</v>
      </c>
      <c r="BA88" s="226">
        <f t="shared" ref="BA88" si="321">IF(AU88=1,ROUND($O88,4),0)</f>
        <v>0</v>
      </c>
      <c r="BB88" s="226">
        <f t="shared" ref="BB88" si="322">IF(AV88=1,ROUND($O88,4),0)</f>
        <v>0</v>
      </c>
      <c r="BC88" s="226">
        <f t="shared" ref="BC88" si="323">IF(AW88=1,ROUND($O88,4),0)</f>
        <v>0</v>
      </c>
      <c r="BD88" s="304">
        <f>IF(AW88&gt;0,0,IF(AND(U88&gt;0%,U88&lt;20%),1,0))</f>
        <v>0</v>
      </c>
      <c r="BE88" s="304"/>
    </row>
    <row r="89" spans="1:57" s="24" customFormat="1" ht="4" customHeight="1" x14ac:dyDescent="0.2">
      <c r="A89" s="338">
        <f t="shared" si="314"/>
        <v>0</v>
      </c>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97"/>
      <c r="AO89" s="181"/>
      <c r="AP89" s="78"/>
      <c r="AQ89" s="78"/>
      <c r="AR89" s="78"/>
      <c r="AS89" s="78"/>
      <c r="AT89" s="78"/>
      <c r="AU89" s="78"/>
      <c r="AV89" s="78"/>
      <c r="AW89" s="78"/>
      <c r="AX89" s="345"/>
      <c r="AY89" s="77"/>
      <c r="AZ89" s="77"/>
      <c r="BA89" s="77"/>
      <c r="BB89" s="77"/>
      <c r="BC89" s="77"/>
      <c r="BD89" s="227"/>
      <c r="BE89" s="227"/>
    </row>
    <row r="90" spans="1:57" s="24" customFormat="1" ht="18" customHeight="1" x14ac:dyDescent="0.25">
      <c r="A90" s="338">
        <f t="shared" si="304"/>
        <v>0</v>
      </c>
      <c r="B90" s="336">
        <f>IF(D90&lt;&gt;"",AP90,0)</f>
        <v>0</v>
      </c>
      <c r="C90" s="25"/>
      <c r="D90" s="178"/>
      <c r="E90" s="37"/>
      <c r="F90" s="178"/>
      <c r="G90" s="37"/>
      <c r="H90" s="367"/>
      <c r="I90" s="385" t="str">
        <f>IFERROR(VLOOKUP(H90,Kataloge!$E$2:$F$71,2,FALSE),"")</f>
        <v/>
      </c>
      <c r="J90" s="37" t="s">
        <v>28</v>
      </c>
      <c r="K90" s="178"/>
      <c r="L90" s="37"/>
      <c r="M90" s="178"/>
      <c r="N90" s="37"/>
      <c r="O90" s="209"/>
      <c r="P90" s="37"/>
      <c r="Q90" s="178"/>
      <c r="R90" s="37"/>
      <c r="S90" s="178"/>
      <c r="T90" s="37"/>
      <c r="U90" s="192"/>
      <c r="V90" s="37"/>
      <c r="W90" s="109"/>
      <c r="X90" s="37"/>
      <c r="Y90" s="109"/>
      <c r="Z90" s="37"/>
      <c r="AA90" s="109"/>
      <c r="AB90" s="37"/>
      <c r="AC90" s="109"/>
      <c r="AD90" s="37"/>
      <c r="AE90" s="109"/>
      <c r="AF90" s="37"/>
      <c r="AG90" s="109"/>
      <c r="AH90" s="37"/>
      <c r="AI90" s="179"/>
      <c r="AJ90" s="37"/>
      <c r="AK90" s="339">
        <f t="shared" ref="AK90" si="324">IF(AM90&gt;0,ROUND(ROUND(O90,4)*ROUND(AI90,2),2),0)</f>
        <v>0</v>
      </c>
      <c r="AL90" s="37"/>
      <c r="AM90" s="199">
        <f t="shared" ref="AM90" si="325">SUM(AR90:AW90)</f>
        <v>0</v>
      </c>
      <c r="AN90" s="97"/>
      <c r="AO90" s="354" t="str">
        <f t="shared" ref="AO90" si="326">IF(AND(W90&lt;&gt;"",Y90="",AA90="",AC90="",AE90="",AG90=""),"Hagel ist nur als Mehrgefahrenversicherung förderfähig!",
IF(AND(U90="",OR(W90&lt;&gt;"",Y90&lt;&gt;"",AA90&lt;&gt;"",AC90&lt;&gt;"",AE90&lt;&gt;"",AG90&lt;&gt;"")),"Bitte den Selbsbehalt eintragen!",
IF(BD90=1,"Der Selbstbehalt wurde nicht eingehalten!",
"")))</f>
        <v/>
      </c>
      <c r="AP90" s="302" t="s">
        <v>323</v>
      </c>
      <c r="AQ90" s="233">
        <f>IF(D90=$F$12,"Heilpflanzen",D90)</f>
        <v>0</v>
      </c>
      <c r="AR90" s="232">
        <f>IF(AND(W90&lt;&gt;"",SUM(AS90:AW90)&gt;0,U90&gt;=20%),1,0)</f>
        <v>0</v>
      </c>
      <c r="AS90" s="231">
        <f>IF(AND(Y90&lt;&gt;"",U90&gt;=20%),1,0)</f>
        <v>0</v>
      </c>
      <c r="AT90" s="231">
        <f>IF(AND(AA90&lt;&gt;"",U90&gt;=20%),1,0)</f>
        <v>0</v>
      </c>
      <c r="AU90" s="231">
        <f>IF(AND(AC90&lt;&gt;"",U90&gt;=20%),1,0)</f>
        <v>0</v>
      </c>
      <c r="AV90" s="231">
        <f>IF(AND(AE90&lt;&gt;"",U90&gt;=20%),1,0)</f>
        <v>0</v>
      </c>
      <c r="AW90" s="232">
        <f>IF(AG90&lt;&gt;"",1,0)</f>
        <v>0</v>
      </c>
      <c r="AX90" s="346">
        <f t="shared" ref="AX90" si="327">IF(AR90=1,ROUND($O90,4),0)</f>
        <v>0</v>
      </c>
      <c r="AY90" s="226">
        <f t="shared" ref="AY90" si="328">IF(AS90=1,ROUND($O90,4),0)</f>
        <v>0</v>
      </c>
      <c r="AZ90" s="226">
        <f t="shared" ref="AZ90" si="329">IF(AT90=1,ROUND($O90,4),0)</f>
        <v>0</v>
      </c>
      <c r="BA90" s="226">
        <f t="shared" ref="BA90" si="330">IF(AU90=1,ROUND($O90,4),0)</f>
        <v>0</v>
      </c>
      <c r="BB90" s="226">
        <f t="shared" ref="BB90" si="331">IF(AV90=1,ROUND($O90,4),0)</f>
        <v>0</v>
      </c>
      <c r="BC90" s="226">
        <f t="shared" ref="BC90" si="332">IF(AW90=1,ROUND($O90,4),0)</f>
        <v>0</v>
      </c>
      <c r="BD90" s="304">
        <f>IF(AW90&gt;0,0,IF(AND(U90&gt;0%,U90&lt;20%),1,0))</f>
        <v>0</v>
      </c>
      <c r="BE90" s="304"/>
    </row>
    <row r="91" spans="1:57" s="24" customFormat="1" ht="4" customHeight="1" x14ac:dyDescent="0.2">
      <c r="A91" s="338">
        <f t="shared" si="314"/>
        <v>0</v>
      </c>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97"/>
      <c r="AO91" s="181"/>
      <c r="AP91" s="78"/>
      <c r="AQ91" s="78"/>
      <c r="AR91" s="78"/>
      <c r="AS91" s="78"/>
      <c r="AT91" s="78"/>
      <c r="AU91" s="78"/>
      <c r="AV91" s="78"/>
      <c r="AW91" s="78"/>
      <c r="AX91" s="345"/>
      <c r="AY91" s="77"/>
      <c r="AZ91" s="77"/>
      <c r="BA91" s="77"/>
      <c r="BB91" s="77"/>
      <c r="BC91" s="77"/>
      <c r="BD91" s="227"/>
      <c r="BE91" s="227"/>
    </row>
    <row r="92" spans="1:57" s="24" customFormat="1" ht="18" customHeight="1" x14ac:dyDescent="0.25">
      <c r="A92" s="338">
        <f t="shared" si="304"/>
        <v>0</v>
      </c>
      <c r="B92" s="336">
        <f>IF(D92&lt;&gt;"",AP92,0)</f>
        <v>0</v>
      </c>
      <c r="C92" s="25"/>
      <c r="D92" s="178"/>
      <c r="E92" s="37"/>
      <c r="F92" s="178"/>
      <c r="G92" s="37"/>
      <c r="H92" s="367"/>
      <c r="I92" s="385" t="str">
        <f>IFERROR(VLOOKUP(H92,Kataloge!$E$2:$F$71,2,FALSE),"")</f>
        <v/>
      </c>
      <c r="J92" s="37" t="s">
        <v>28</v>
      </c>
      <c r="K92" s="178"/>
      <c r="L92" s="37"/>
      <c r="M92" s="178"/>
      <c r="N92" s="37"/>
      <c r="O92" s="209"/>
      <c r="P92" s="37"/>
      <c r="Q92" s="178"/>
      <c r="R92" s="37"/>
      <c r="S92" s="178"/>
      <c r="T92" s="37"/>
      <c r="U92" s="192"/>
      <c r="V92" s="37"/>
      <c r="W92" s="109"/>
      <c r="X92" s="37"/>
      <c r="Y92" s="109"/>
      <c r="Z92" s="37"/>
      <c r="AA92" s="109"/>
      <c r="AB92" s="37"/>
      <c r="AC92" s="109"/>
      <c r="AD92" s="37"/>
      <c r="AE92" s="109"/>
      <c r="AF92" s="37"/>
      <c r="AG92" s="109"/>
      <c r="AH92" s="37"/>
      <c r="AI92" s="179"/>
      <c r="AJ92" s="37"/>
      <c r="AK92" s="339">
        <f t="shared" ref="AK92" si="333">IF(AM92&gt;0,ROUND(ROUND(O92,4)*ROUND(AI92,2),2),0)</f>
        <v>0</v>
      </c>
      <c r="AL92" s="37"/>
      <c r="AM92" s="199">
        <f t="shared" ref="AM92" si="334">SUM(AR92:AW92)</f>
        <v>0</v>
      </c>
      <c r="AN92" s="97"/>
      <c r="AO92" s="354" t="str">
        <f t="shared" ref="AO92" si="335">IF(AND(W92&lt;&gt;"",Y92="",AA92="",AC92="",AE92="",AG92=""),"Hagel ist nur als Mehrgefahrenversicherung förderfähig!",
IF(AND(U92="",OR(W92&lt;&gt;"",Y92&lt;&gt;"",AA92&lt;&gt;"",AC92&lt;&gt;"",AE92&lt;&gt;"",AG92&lt;&gt;"")),"Bitte den Selbsbehalt eintragen!",
IF(BD92=1,"Der Selbstbehalt wurde nicht eingehalten!",
"")))</f>
        <v/>
      </c>
      <c r="AP92" s="302" t="s">
        <v>324</v>
      </c>
      <c r="AQ92" s="233">
        <f>IF(D92=$F$12,"Heilpflanzen",D92)</f>
        <v>0</v>
      </c>
      <c r="AR92" s="232">
        <f>IF(AND(W92&lt;&gt;"",SUM(AS92:AW92)&gt;0,U92&gt;=20%),1,0)</f>
        <v>0</v>
      </c>
      <c r="AS92" s="231">
        <f>IF(AND(Y92&lt;&gt;"",U92&gt;=20%),1,0)</f>
        <v>0</v>
      </c>
      <c r="AT92" s="231">
        <f>IF(AND(AA92&lt;&gt;"",U92&gt;=20%),1,0)</f>
        <v>0</v>
      </c>
      <c r="AU92" s="231">
        <f>IF(AND(AC92&lt;&gt;"",U92&gt;=20%),1,0)</f>
        <v>0</v>
      </c>
      <c r="AV92" s="231">
        <f>IF(AND(AE92&lt;&gt;"",U92&gt;=20%),1,0)</f>
        <v>0</v>
      </c>
      <c r="AW92" s="232">
        <f>IF(AG92&lt;&gt;"",1,0)</f>
        <v>0</v>
      </c>
      <c r="AX92" s="346">
        <f t="shared" ref="AX92" si="336">IF(AR92=1,ROUND($O92,4),0)</f>
        <v>0</v>
      </c>
      <c r="AY92" s="226">
        <f t="shared" ref="AY92" si="337">IF(AS92=1,ROUND($O92,4),0)</f>
        <v>0</v>
      </c>
      <c r="AZ92" s="226">
        <f t="shared" ref="AZ92" si="338">IF(AT92=1,ROUND($O92,4),0)</f>
        <v>0</v>
      </c>
      <c r="BA92" s="226">
        <f t="shared" ref="BA92" si="339">IF(AU92=1,ROUND($O92,4),0)</f>
        <v>0</v>
      </c>
      <c r="BB92" s="226">
        <f t="shared" ref="BB92" si="340">IF(AV92=1,ROUND($O92,4),0)</f>
        <v>0</v>
      </c>
      <c r="BC92" s="226">
        <f t="shared" ref="BC92" si="341">IF(AW92=1,ROUND($O92,4),0)</f>
        <v>0</v>
      </c>
      <c r="BD92" s="304">
        <f>IF(AW92&gt;0,0,IF(AND(U92&gt;0%,U92&lt;20%),1,0))</f>
        <v>0</v>
      </c>
      <c r="BE92" s="304"/>
    </row>
    <row r="93" spans="1:57" s="24" customFormat="1" ht="4" customHeight="1" x14ac:dyDescent="0.2">
      <c r="A93" s="338">
        <f t="shared" si="314"/>
        <v>0</v>
      </c>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97"/>
      <c r="AO93" s="181"/>
      <c r="AP93" s="78"/>
      <c r="AQ93" s="78"/>
      <c r="AR93" s="78"/>
      <c r="AS93" s="78"/>
      <c r="AT93" s="78"/>
      <c r="AU93" s="78"/>
      <c r="AV93" s="78"/>
      <c r="AW93" s="78"/>
      <c r="AX93" s="345"/>
      <c r="AY93" s="77"/>
      <c r="AZ93" s="77"/>
      <c r="BA93" s="77"/>
      <c r="BB93" s="77"/>
      <c r="BC93" s="77"/>
      <c r="BD93" s="227"/>
      <c r="BE93" s="227"/>
    </row>
    <row r="94" spans="1:57" s="24" customFormat="1" ht="18" customHeight="1" x14ac:dyDescent="0.25">
      <c r="A94" s="338">
        <f t="shared" si="304"/>
        <v>0</v>
      </c>
      <c r="B94" s="336">
        <f>IF(D94&lt;&gt;"",AP94,0)</f>
        <v>0</v>
      </c>
      <c r="C94" s="25"/>
      <c r="D94" s="178"/>
      <c r="E94" s="37"/>
      <c r="F94" s="178"/>
      <c r="G94" s="37"/>
      <c r="H94" s="367"/>
      <c r="I94" s="385" t="str">
        <f>IFERROR(VLOOKUP(H94,Kataloge!$E$2:$F$71,2,FALSE),"")</f>
        <v/>
      </c>
      <c r="J94" s="37" t="s">
        <v>28</v>
      </c>
      <c r="K94" s="178"/>
      <c r="L94" s="37"/>
      <c r="M94" s="178"/>
      <c r="N94" s="37"/>
      <c r="O94" s="209"/>
      <c r="P94" s="37"/>
      <c r="Q94" s="178"/>
      <c r="R94" s="37"/>
      <c r="S94" s="178"/>
      <c r="T94" s="37"/>
      <c r="U94" s="192"/>
      <c r="V94" s="37"/>
      <c r="W94" s="109"/>
      <c r="X94" s="37"/>
      <c r="Y94" s="109"/>
      <c r="Z94" s="37"/>
      <c r="AA94" s="109"/>
      <c r="AB94" s="37"/>
      <c r="AC94" s="109"/>
      <c r="AD94" s="37"/>
      <c r="AE94" s="109"/>
      <c r="AF94" s="37"/>
      <c r="AG94" s="109"/>
      <c r="AH94" s="37"/>
      <c r="AI94" s="179"/>
      <c r="AJ94" s="37"/>
      <c r="AK94" s="339">
        <f t="shared" ref="AK94" si="342">IF(AM94&gt;0,ROUND(ROUND(O94,4)*ROUND(AI94,2),2),0)</f>
        <v>0</v>
      </c>
      <c r="AL94" s="37"/>
      <c r="AM94" s="199">
        <f t="shared" ref="AM94" si="343">SUM(AR94:AW94)</f>
        <v>0</v>
      </c>
      <c r="AN94" s="97"/>
      <c r="AO94" s="354" t="str">
        <f t="shared" ref="AO94" si="344">IF(AND(W94&lt;&gt;"",Y94="",AA94="",AC94="",AE94="",AG94=""),"Hagel ist nur als Mehrgefahrenversicherung förderfähig!",
IF(AND(U94="",OR(W94&lt;&gt;"",Y94&lt;&gt;"",AA94&lt;&gt;"",AC94&lt;&gt;"",AE94&lt;&gt;"",AG94&lt;&gt;"")),"Bitte den Selbsbehalt eintragen!",
IF(BD94=1,"Der Selbstbehalt wurde nicht eingehalten!",
"")))</f>
        <v/>
      </c>
      <c r="AP94" s="302" t="s">
        <v>325</v>
      </c>
      <c r="AQ94" s="233">
        <f>IF(D94=$F$12,"Heilpflanzen",D94)</f>
        <v>0</v>
      </c>
      <c r="AR94" s="232">
        <f>IF(AND(W94&lt;&gt;"",SUM(AS94:AW94)&gt;0,U94&gt;=20%),1,0)</f>
        <v>0</v>
      </c>
      <c r="AS94" s="231">
        <f>IF(AND(Y94&lt;&gt;"",U94&gt;=20%),1,0)</f>
        <v>0</v>
      </c>
      <c r="AT94" s="231">
        <f>IF(AND(AA94&lt;&gt;"",U94&gt;=20%),1,0)</f>
        <v>0</v>
      </c>
      <c r="AU94" s="231">
        <f>IF(AND(AC94&lt;&gt;"",U94&gt;=20%),1,0)</f>
        <v>0</v>
      </c>
      <c r="AV94" s="231">
        <f>IF(AND(AE94&lt;&gt;"",U94&gt;=20%),1,0)</f>
        <v>0</v>
      </c>
      <c r="AW94" s="232">
        <f>IF(AG94&lt;&gt;"",1,0)</f>
        <v>0</v>
      </c>
      <c r="AX94" s="346">
        <f t="shared" ref="AX94" si="345">IF(AR94=1,ROUND($O94,4),0)</f>
        <v>0</v>
      </c>
      <c r="AY94" s="226">
        <f t="shared" ref="AY94" si="346">IF(AS94=1,ROUND($O94,4),0)</f>
        <v>0</v>
      </c>
      <c r="AZ94" s="226">
        <f t="shared" ref="AZ94" si="347">IF(AT94=1,ROUND($O94,4),0)</f>
        <v>0</v>
      </c>
      <c r="BA94" s="226">
        <f t="shared" ref="BA94" si="348">IF(AU94=1,ROUND($O94,4),0)</f>
        <v>0</v>
      </c>
      <c r="BB94" s="226">
        <f t="shared" ref="BB94" si="349">IF(AV94=1,ROUND($O94,4),0)</f>
        <v>0</v>
      </c>
      <c r="BC94" s="226">
        <f t="shared" ref="BC94" si="350">IF(AW94=1,ROUND($O94,4),0)</f>
        <v>0</v>
      </c>
      <c r="BD94" s="304">
        <f>IF(AW94&gt;0,0,IF(AND(U94&gt;0%,U94&lt;20%),1,0))</f>
        <v>0</v>
      </c>
      <c r="BE94" s="304"/>
    </row>
    <row r="95" spans="1:57" s="24" customFormat="1" ht="4" customHeight="1" x14ac:dyDescent="0.2">
      <c r="A95" s="338">
        <f t="shared" si="314"/>
        <v>0</v>
      </c>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97"/>
      <c r="AO95" s="181"/>
      <c r="AP95" s="78"/>
      <c r="AQ95" s="78"/>
      <c r="AR95" s="78"/>
      <c r="AS95" s="78"/>
      <c r="AT95" s="78"/>
      <c r="AU95" s="78"/>
      <c r="AV95" s="78"/>
      <c r="AW95" s="78"/>
      <c r="AX95" s="345"/>
      <c r="AY95" s="77"/>
      <c r="AZ95" s="77"/>
      <c r="BA95" s="77"/>
      <c r="BB95" s="77"/>
      <c r="BC95" s="77"/>
      <c r="BD95" s="227"/>
      <c r="BE95" s="227"/>
    </row>
    <row r="96" spans="1:57" s="24" customFormat="1" ht="18" customHeight="1" x14ac:dyDescent="0.25">
      <c r="A96" s="338">
        <f t="shared" si="304"/>
        <v>0</v>
      </c>
      <c r="B96" s="336">
        <f>IF(D96&lt;&gt;"",AP96,0)</f>
        <v>0</v>
      </c>
      <c r="C96" s="25"/>
      <c r="D96" s="178"/>
      <c r="E96" s="37"/>
      <c r="F96" s="178"/>
      <c r="G96" s="37"/>
      <c r="H96" s="367"/>
      <c r="I96" s="385" t="str">
        <f>IFERROR(VLOOKUP(H96,Kataloge!$E$2:$F$71,2,FALSE),"")</f>
        <v/>
      </c>
      <c r="J96" s="37" t="s">
        <v>28</v>
      </c>
      <c r="K96" s="178"/>
      <c r="L96" s="37"/>
      <c r="M96" s="178"/>
      <c r="N96" s="37"/>
      <c r="O96" s="209"/>
      <c r="P96" s="37"/>
      <c r="Q96" s="178"/>
      <c r="R96" s="37"/>
      <c r="S96" s="178"/>
      <c r="T96" s="37"/>
      <c r="U96" s="192"/>
      <c r="V96" s="37"/>
      <c r="W96" s="109"/>
      <c r="X96" s="37"/>
      <c r="Y96" s="109"/>
      <c r="Z96" s="37"/>
      <c r="AA96" s="109"/>
      <c r="AB96" s="37"/>
      <c r="AC96" s="109"/>
      <c r="AD96" s="37"/>
      <c r="AE96" s="109"/>
      <c r="AF96" s="37"/>
      <c r="AG96" s="109"/>
      <c r="AH96" s="37"/>
      <c r="AI96" s="179"/>
      <c r="AJ96" s="37"/>
      <c r="AK96" s="339">
        <f t="shared" ref="AK96" si="351">IF(AM96&gt;0,ROUND(ROUND(O96,4)*ROUND(AI96,2),2),0)</f>
        <v>0</v>
      </c>
      <c r="AL96" s="37"/>
      <c r="AM96" s="199">
        <f t="shared" ref="AM96" si="352">SUM(AR96:AW96)</f>
        <v>0</v>
      </c>
      <c r="AN96" s="97"/>
      <c r="AO96" s="354" t="str">
        <f t="shared" ref="AO96" si="353">IF(AND(W96&lt;&gt;"",Y96="",AA96="",AC96="",AE96="",AG96=""),"Hagel ist nur als Mehrgefahrenversicherung förderfähig!",
IF(AND(U96="",OR(W96&lt;&gt;"",Y96&lt;&gt;"",AA96&lt;&gt;"",AC96&lt;&gt;"",AE96&lt;&gt;"",AG96&lt;&gt;"")),"Bitte den Selbsbehalt eintragen!",
IF(BD96=1,"Der Selbstbehalt wurde nicht eingehalten!",
"")))</f>
        <v/>
      </c>
      <c r="AP96" s="302" t="s">
        <v>326</v>
      </c>
      <c r="AQ96" s="233">
        <f>IF(D96=$F$12,"Heilpflanzen",D96)</f>
        <v>0</v>
      </c>
      <c r="AR96" s="232">
        <f>IF(AND(W96&lt;&gt;"",SUM(AS96:AW96)&gt;0,U96&gt;=20%),1,0)</f>
        <v>0</v>
      </c>
      <c r="AS96" s="231">
        <f>IF(AND(Y96&lt;&gt;"",U96&gt;=20%),1,0)</f>
        <v>0</v>
      </c>
      <c r="AT96" s="231">
        <f>IF(AND(AA96&lt;&gt;"",U96&gt;=20%),1,0)</f>
        <v>0</v>
      </c>
      <c r="AU96" s="231">
        <f>IF(AND(AC96&lt;&gt;"",U96&gt;=20%),1,0)</f>
        <v>0</v>
      </c>
      <c r="AV96" s="231">
        <f>IF(AND(AE96&lt;&gt;"",U96&gt;=20%),1,0)</f>
        <v>0</v>
      </c>
      <c r="AW96" s="232">
        <f>IF(AG96&lt;&gt;"",1,0)</f>
        <v>0</v>
      </c>
      <c r="AX96" s="346">
        <f t="shared" ref="AX96" si="354">IF(AR96=1,ROUND($O96,4),0)</f>
        <v>0</v>
      </c>
      <c r="AY96" s="226">
        <f t="shared" ref="AY96" si="355">IF(AS96=1,ROUND($O96,4),0)</f>
        <v>0</v>
      </c>
      <c r="AZ96" s="226">
        <f t="shared" ref="AZ96" si="356">IF(AT96=1,ROUND($O96,4),0)</f>
        <v>0</v>
      </c>
      <c r="BA96" s="226">
        <f t="shared" ref="BA96" si="357">IF(AU96=1,ROUND($O96,4),0)</f>
        <v>0</v>
      </c>
      <c r="BB96" s="226">
        <f t="shared" ref="BB96" si="358">IF(AV96=1,ROUND($O96,4),0)</f>
        <v>0</v>
      </c>
      <c r="BC96" s="226">
        <f t="shared" ref="BC96" si="359">IF(AW96=1,ROUND($O96,4),0)</f>
        <v>0</v>
      </c>
      <c r="BD96" s="304">
        <f>IF(AW96&gt;0,0,IF(AND(U96&gt;0%,U96&lt;20%),1,0))</f>
        <v>0</v>
      </c>
      <c r="BE96" s="304"/>
    </row>
    <row r="97" spans="1:57" s="24" customFormat="1" ht="4" customHeight="1" x14ac:dyDescent="0.2">
      <c r="A97" s="338">
        <f t="shared" si="314"/>
        <v>0</v>
      </c>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97"/>
      <c r="AO97" s="181"/>
      <c r="AP97" s="78"/>
      <c r="AQ97" s="78"/>
      <c r="AR97" s="78"/>
      <c r="AS97" s="78"/>
      <c r="AT97" s="78"/>
      <c r="AU97" s="78"/>
      <c r="AV97" s="78"/>
      <c r="AW97" s="78"/>
      <c r="AX97" s="345"/>
      <c r="AY97" s="77"/>
      <c r="AZ97" s="77"/>
      <c r="BA97" s="77"/>
      <c r="BB97" s="77"/>
      <c r="BC97" s="77"/>
      <c r="BD97" s="227"/>
      <c r="BE97" s="227"/>
    </row>
    <row r="98" spans="1:57" s="24" customFormat="1" ht="18" customHeight="1" x14ac:dyDescent="0.25">
      <c r="A98" s="338">
        <f t="shared" si="304"/>
        <v>0</v>
      </c>
      <c r="B98" s="336">
        <f>IF(D98&lt;&gt;"",AP98,0)</f>
        <v>0</v>
      </c>
      <c r="C98" s="25"/>
      <c r="D98" s="178"/>
      <c r="E98" s="37"/>
      <c r="F98" s="178"/>
      <c r="G98" s="37"/>
      <c r="H98" s="367"/>
      <c r="I98" s="385" t="str">
        <f>IFERROR(VLOOKUP(H98,Kataloge!$E$2:$F$71,2,FALSE),"")</f>
        <v/>
      </c>
      <c r="J98" s="37" t="s">
        <v>28</v>
      </c>
      <c r="K98" s="178"/>
      <c r="L98" s="37"/>
      <c r="M98" s="178"/>
      <c r="N98" s="37"/>
      <c r="O98" s="209"/>
      <c r="P98" s="37"/>
      <c r="Q98" s="178"/>
      <c r="R98" s="37"/>
      <c r="S98" s="178"/>
      <c r="T98" s="37"/>
      <c r="U98" s="192"/>
      <c r="V98" s="37"/>
      <c r="W98" s="109"/>
      <c r="X98" s="37"/>
      <c r="Y98" s="109"/>
      <c r="Z98" s="37"/>
      <c r="AA98" s="109"/>
      <c r="AB98" s="37"/>
      <c r="AC98" s="109"/>
      <c r="AD98" s="37"/>
      <c r="AE98" s="109"/>
      <c r="AF98" s="37"/>
      <c r="AG98" s="109"/>
      <c r="AH98" s="37"/>
      <c r="AI98" s="179"/>
      <c r="AJ98" s="37"/>
      <c r="AK98" s="339">
        <f t="shared" ref="AK98" si="360">IF(AM98&gt;0,ROUND(ROUND(O98,4)*ROUND(AI98,2),2),0)</f>
        <v>0</v>
      </c>
      <c r="AL98" s="37"/>
      <c r="AM98" s="199">
        <f t="shared" ref="AM98" si="361">SUM(AR98:AW98)</f>
        <v>0</v>
      </c>
      <c r="AN98" s="97"/>
      <c r="AO98" s="354" t="str">
        <f t="shared" ref="AO98" si="362">IF(AND(W98&lt;&gt;"",Y98="",AA98="",AC98="",AE98="",AG98=""),"Hagel ist nur als Mehrgefahrenversicherung förderfähig!",
IF(AND(U98="",OR(W98&lt;&gt;"",Y98&lt;&gt;"",AA98&lt;&gt;"",AC98&lt;&gt;"",AE98&lt;&gt;"",AG98&lt;&gt;"")),"Bitte den Selbsbehalt eintragen!",
IF(BD98=1,"Der Selbstbehalt wurde nicht eingehalten!",
"")))</f>
        <v/>
      </c>
      <c r="AP98" s="302" t="s">
        <v>327</v>
      </c>
      <c r="AQ98" s="233">
        <f>IF(D98=$F$12,"Heilpflanzen",D98)</f>
        <v>0</v>
      </c>
      <c r="AR98" s="232">
        <f>IF(AND(W98&lt;&gt;"",SUM(AS98:AW98)&gt;0,U98&gt;=20%),1,0)</f>
        <v>0</v>
      </c>
      <c r="AS98" s="231">
        <f>IF(AND(Y98&lt;&gt;"",U98&gt;=20%),1,0)</f>
        <v>0</v>
      </c>
      <c r="AT98" s="231">
        <f>IF(AND(AA98&lt;&gt;"",U98&gt;=20%),1,0)</f>
        <v>0</v>
      </c>
      <c r="AU98" s="231">
        <f>IF(AND(AC98&lt;&gt;"",U98&gt;=20%),1,0)</f>
        <v>0</v>
      </c>
      <c r="AV98" s="231">
        <f>IF(AND(AE98&lt;&gt;"",U98&gt;=20%),1,0)</f>
        <v>0</v>
      </c>
      <c r="AW98" s="232">
        <f>IF(AG98&lt;&gt;"",1,0)</f>
        <v>0</v>
      </c>
      <c r="AX98" s="346">
        <f t="shared" ref="AX98" si="363">IF(AR98=1,ROUND($O98,4),0)</f>
        <v>0</v>
      </c>
      <c r="AY98" s="226">
        <f t="shared" ref="AY98" si="364">IF(AS98=1,ROUND($O98,4),0)</f>
        <v>0</v>
      </c>
      <c r="AZ98" s="226">
        <f t="shared" ref="AZ98" si="365">IF(AT98=1,ROUND($O98,4),0)</f>
        <v>0</v>
      </c>
      <c r="BA98" s="226">
        <f t="shared" ref="BA98" si="366">IF(AU98=1,ROUND($O98,4),0)</f>
        <v>0</v>
      </c>
      <c r="BB98" s="226">
        <f t="shared" ref="BB98" si="367">IF(AV98=1,ROUND($O98,4),0)</f>
        <v>0</v>
      </c>
      <c r="BC98" s="226">
        <f t="shared" ref="BC98" si="368">IF(AW98=1,ROUND($O98,4),0)</f>
        <v>0</v>
      </c>
      <c r="BD98" s="304">
        <f>IF(AW98&gt;0,0,IF(AND(U98&gt;0%,U98&lt;20%),1,0))</f>
        <v>0</v>
      </c>
      <c r="BE98" s="304"/>
    </row>
    <row r="99" spans="1:57" s="24" customFormat="1" ht="4" customHeight="1" x14ac:dyDescent="0.2">
      <c r="A99" s="338">
        <f t="shared" si="314"/>
        <v>0</v>
      </c>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97"/>
      <c r="AO99" s="181"/>
      <c r="AP99" s="78"/>
      <c r="AQ99" s="78"/>
      <c r="AR99" s="78"/>
      <c r="AS99" s="78"/>
      <c r="AT99" s="78"/>
      <c r="AU99" s="78"/>
      <c r="AV99" s="78"/>
      <c r="AW99" s="78"/>
      <c r="AX99" s="345"/>
      <c r="AY99" s="77"/>
      <c r="AZ99" s="77"/>
      <c r="BA99" s="77"/>
      <c r="BB99" s="77"/>
      <c r="BC99" s="77"/>
      <c r="BD99" s="227"/>
      <c r="BE99" s="227"/>
    </row>
    <row r="100" spans="1:57" s="24" customFormat="1" ht="18" customHeight="1" x14ac:dyDescent="0.25">
      <c r="A100" s="338">
        <f t="shared" si="304"/>
        <v>0</v>
      </c>
      <c r="B100" s="336">
        <f>IF(D100&lt;&gt;"",AP100,0)</f>
        <v>0</v>
      </c>
      <c r="C100" s="25"/>
      <c r="D100" s="178"/>
      <c r="E100" s="37"/>
      <c r="F100" s="178"/>
      <c r="G100" s="37"/>
      <c r="H100" s="367"/>
      <c r="I100" s="385" t="str">
        <f>IFERROR(VLOOKUP(H100,Kataloge!$E$2:$F$71,2,FALSE),"")</f>
        <v/>
      </c>
      <c r="J100" s="37" t="s">
        <v>28</v>
      </c>
      <c r="K100" s="178"/>
      <c r="L100" s="37"/>
      <c r="M100" s="178"/>
      <c r="N100" s="37"/>
      <c r="O100" s="209"/>
      <c r="P100" s="37"/>
      <c r="Q100" s="178"/>
      <c r="R100" s="37"/>
      <c r="S100" s="178"/>
      <c r="T100" s="37"/>
      <c r="U100" s="192"/>
      <c r="V100" s="37"/>
      <c r="W100" s="109"/>
      <c r="X100" s="37"/>
      <c r="Y100" s="109"/>
      <c r="Z100" s="37"/>
      <c r="AA100" s="109"/>
      <c r="AB100" s="37"/>
      <c r="AC100" s="109"/>
      <c r="AD100" s="37"/>
      <c r="AE100" s="109"/>
      <c r="AF100" s="37"/>
      <c r="AG100" s="109"/>
      <c r="AH100" s="37"/>
      <c r="AI100" s="179"/>
      <c r="AJ100" s="37"/>
      <c r="AK100" s="339">
        <f t="shared" ref="AK100" si="369">IF(AM100&gt;0,ROUND(ROUND(O100,4)*ROUND(AI100,2),2),0)</f>
        <v>0</v>
      </c>
      <c r="AL100" s="37"/>
      <c r="AM100" s="199">
        <f t="shared" ref="AM100" si="370">SUM(AR100:AW100)</f>
        <v>0</v>
      </c>
      <c r="AN100" s="97"/>
      <c r="AO100" s="354" t="str">
        <f t="shared" ref="AO100" si="371">IF(AND(W100&lt;&gt;"",Y100="",AA100="",AC100="",AE100="",AG100=""),"Hagel ist nur als Mehrgefahrenversicherung förderfähig!",
IF(AND(U100="",OR(W100&lt;&gt;"",Y100&lt;&gt;"",AA100&lt;&gt;"",AC100&lt;&gt;"",AE100&lt;&gt;"",AG100&lt;&gt;"")),"Bitte den Selbsbehalt eintragen!",
IF(BD100=1,"Der Selbstbehalt wurde nicht eingehalten!",
"")))</f>
        <v/>
      </c>
      <c r="AP100" s="302" t="s">
        <v>328</v>
      </c>
      <c r="AQ100" s="233">
        <f>IF(D100=$F$12,"Heilpflanzen",D100)</f>
        <v>0</v>
      </c>
      <c r="AR100" s="232">
        <f>IF(AND(W100&lt;&gt;"",SUM(AS100:AW100)&gt;0,U100&gt;=20%),1,0)</f>
        <v>0</v>
      </c>
      <c r="AS100" s="231">
        <f>IF(AND(Y100&lt;&gt;"",U100&gt;=20%),1,0)</f>
        <v>0</v>
      </c>
      <c r="AT100" s="231">
        <f>IF(AND(AA100&lt;&gt;"",U100&gt;=20%),1,0)</f>
        <v>0</v>
      </c>
      <c r="AU100" s="231">
        <f>IF(AND(AC100&lt;&gt;"",U100&gt;=20%),1,0)</f>
        <v>0</v>
      </c>
      <c r="AV100" s="231">
        <f>IF(AND(AE100&lt;&gt;"",U100&gt;=20%),1,0)</f>
        <v>0</v>
      </c>
      <c r="AW100" s="232">
        <f>IF(AG100&lt;&gt;"",1,0)</f>
        <v>0</v>
      </c>
      <c r="AX100" s="346">
        <f t="shared" ref="AX100" si="372">IF(AR100=1,ROUND($O100,4),0)</f>
        <v>0</v>
      </c>
      <c r="AY100" s="226">
        <f t="shared" ref="AY100" si="373">IF(AS100=1,ROUND($O100,4),0)</f>
        <v>0</v>
      </c>
      <c r="AZ100" s="226">
        <f t="shared" ref="AZ100" si="374">IF(AT100=1,ROUND($O100,4),0)</f>
        <v>0</v>
      </c>
      <c r="BA100" s="226">
        <f t="shared" ref="BA100" si="375">IF(AU100=1,ROUND($O100,4),0)</f>
        <v>0</v>
      </c>
      <c r="BB100" s="226">
        <f t="shared" ref="BB100" si="376">IF(AV100=1,ROUND($O100,4),0)</f>
        <v>0</v>
      </c>
      <c r="BC100" s="226">
        <f t="shared" ref="BC100" si="377">IF(AW100=1,ROUND($O100,4),0)</f>
        <v>0</v>
      </c>
      <c r="BD100" s="304">
        <f>IF(AW100&gt;0,0,IF(AND(U100&gt;0%,U100&lt;20%),1,0))</f>
        <v>0</v>
      </c>
      <c r="BE100" s="304"/>
    </row>
    <row r="101" spans="1:57" s="24" customFormat="1" ht="4" customHeight="1" x14ac:dyDescent="0.2">
      <c r="A101" s="338">
        <f t="shared" si="314"/>
        <v>0</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97"/>
      <c r="AO101" s="181"/>
      <c r="AP101" s="78"/>
      <c r="AQ101" s="78"/>
      <c r="AR101" s="78"/>
      <c r="AS101" s="78"/>
      <c r="AT101" s="78"/>
      <c r="AU101" s="78"/>
      <c r="AV101" s="78"/>
      <c r="AW101" s="78"/>
      <c r="AX101" s="345"/>
      <c r="AY101" s="77"/>
      <c r="AZ101" s="77"/>
      <c r="BA101" s="77"/>
      <c r="BB101" s="77"/>
      <c r="BC101" s="77"/>
      <c r="BD101" s="227"/>
      <c r="BE101" s="227"/>
    </row>
    <row r="102" spans="1:57" s="24" customFormat="1" ht="18" customHeight="1" x14ac:dyDescent="0.25">
      <c r="A102" s="338">
        <f t="shared" si="304"/>
        <v>0</v>
      </c>
      <c r="B102" s="336">
        <f>IF(D102&lt;&gt;"",AP102,0)</f>
        <v>0</v>
      </c>
      <c r="C102" s="25"/>
      <c r="D102" s="178"/>
      <c r="E102" s="37"/>
      <c r="F102" s="178"/>
      <c r="G102" s="37"/>
      <c r="H102" s="367"/>
      <c r="I102" s="385" t="str">
        <f>IFERROR(VLOOKUP(H102,Kataloge!$E$2:$F$71,2,FALSE),"")</f>
        <v/>
      </c>
      <c r="J102" s="37" t="s">
        <v>28</v>
      </c>
      <c r="K102" s="178"/>
      <c r="L102" s="37"/>
      <c r="M102" s="178"/>
      <c r="N102" s="37"/>
      <c r="O102" s="209"/>
      <c r="P102" s="37"/>
      <c r="Q102" s="178"/>
      <c r="R102" s="37"/>
      <c r="S102" s="178"/>
      <c r="T102" s="37"/>
      <c r="U102" s="192"/>
      <c r="V102" s="37"/>
      <c r="W102" s="109"/>
      <c r="X102" s="37"/>
      <c r="Y102" s="109"/>
      <c r="Z102" s="37"/>
      <c r="AA102" s="109"/>
      <c r="AB102" s="37"/>
      <c r="AC102" s="109"/>
      <c r="AD102" s="37"/>
      <c r="AE102" s="109"/>
      <c r="AF102" s="37"/>
      <c r="AG102" s="109"/>
      <c r="AH102" s="37"/>
      <c r="AI102" s="179"/>
      <c r="AJ102" s="37"/>
      <c r="AK102" s="339">
        <f t="shared" ref="AK102" si="378">IF(AM102&gt;0,ROUND(ROUND(O102,4)*ROUND(AI102,2),2),0)</f>
        <v>0</v>
      </c>
      <c r="AL102" s="37"/>
      <c r="AM102" s="199">
        <f t="shared" ref="AM102" si="379">SUM(AR102:AW102)</f>
        <v>0</v>
      </c>
      <c r="AN102" s="97"/>
      <c r="AO102" s="354" t="str">
        <f t="shared" ref="AO102" si="380">IF(AND(W102&lt;&gt;"",Y102="",AA102="",AC102="",AE102="",AG102=""),"Hagel ist nur als Mehrgefahrenversicherung förderfähig!",
IF(AND(U102="",OR(W102&lt;&gt;"",Y102&lt;&gt;"",AA102&lt;&gt;"",AC102&lt;&gt;"",AE102&lt;&gt;"",AG102&lt;&gt;"")),"Bitte den Selbsbehalt eintragen!",
IF(BD102=1,"Der Selbstbehalt wurde nicht eingehalten!",
"")))</f>
        <v/>
      </c>
      <c r="AP102" s="302" t="s">
        <v>329</v>
      </c>
      <c r="AQ102" s="233">
        <f>IF(D102=$F$12,"Heilpflanzen",D102)</f>
        <v>0</v>
      </c>
      <c r="AR102" s="232">
        <f>IF(AND(W102&lt;&gt;"",SUM(AS102:AW102)&gt;0,U102&gt;=20%),1,0)</f>
        <v>0</v>
      </c>
      <c r="AS102" s="231">
        <f>IF(AND(Y102&lt;&gt;"",U102&gt;=20%),1,0)</f>
        <v>0</v>
      </c>
      <c r="AT102" s="231">
        <f>IF(AND(AA102&lt;&gt;"",U102&gt;=20%),1,0)</f>
        <v>0</v>
      </c>
      <c r="AU102" s="231">
        <f>IF(AND(AC102&lt;&gt;"",U102&gt;=20%),1,0)</f>
        <v>0</v>
      </c>
      <c r="AV102" s="231">
        <f>IF(AND(AE102&lt;&gt;"",U102&gt;=20%),1,0)</f>
        <v>0</v>
      </c>
      <c r="AW102" s="232">
        <f>IF(AG102&lt;&gt;"",1,0)</f>
        <v>0</v>
      </c>
      <c r="AX102" s="346">
        <f t="shared" ref="AX102" si="381">IF(AR102=1,ROUND($O102,4),0)</f>
        <v>0</v>
      </c>
      <c r="AY102" s="226">
        <f t="shared" ref="AY102" si="382">IF(AS102=1,ROUND($O102,4),0)</f>
        <v>0</v>
      </c>
      <c r="AZ102" s="226">
        <f t="shared" ref="AZ102" si="383">IF(AT102=1,ROUND($O102,4),0)</f>
        <v>0</v>
      </c>
      <c r="BA102" s="226">
        <f t="shared" ref="BA102" si="384">IF(AU102=1,ROUND($O102,4),0)</f>
        <v>0</v>
      </c>
      <c r="BB102" s="226">
        <f t="shared" ref="BB102" si="385">IF(AV102=1,ROUND($O102,4),0)</f>
        <v>0</v>
      </c>
      <c r="BC102" s="226">
        <f t="shared" ref="BC102" si="386">IF(AW102=1,ROUND($O102,4),0)</f>
        <v>0</v>
      </c>
      <c r="BD102" s="304">
        <f>IF(AW102&gt;0,0,IF(AND(U102&gt;0%,U102&lt;20%),1,0))</f>
        <v>0</v>
      </c>
      <c r="BE102" s="304"/>
    </row>
    <row r="103" spans="1:57" s="24" customFormat="1" ht="4" customHeight="1" x14ac:dyDescent="0.2">
      <c r="A103" s="338">
        <f t="shared" si="314"/>
        <v>0</v>
      </c>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97"/>
      <c r="AO103" s="181"/>
      <c r="AP103" s="78"/>
      <c r="AQ103" s="78"/>
      <c r="AR103" s="78"/>
      <c r="AS103" s="78"/>
      <c r="AT103" s="78"/>
      <c r="AU103" s="78"/>
      <c r="AV103" s="78"/>
      <c r="AW103" s="78"/>
      <c r="AX103" s="345"/>
      <c r="AY103" s="77"/>
      <c r="AZ103" s="77"/>
      <c r="BA103" s="77"/>
      <c r="BB103" s="77"/>
      <c r="BC103" s="77"/>
      <c r="BD103" s="227"/>
      <c r="BE103" s="227"/>
    </row>
    <row r="104" spans="1:57" s="24" customFormat="1" ht="18" customHeight="1" x14ac:dyDescent="0.25">
      <c r="A104" s="338">
        <f t="shared" si="304"/>
        <v>0</v>
      </c>
      <c r="B104" s="336">
        <f>IF(D104&lt;&gt;"",AP104,0)</f>
        <v>0</v>
      </c>
      <c r="C104" s="25"/>
      <c r="D104" s="178"/>
      <c r="E104" s="37"/>
      <c r="F104" s="178"/>
      <c r="G104" s="37"/>
      <c r="H104" s="367"/>
      <c r="I104" s="385" t="str">
        <f>IFERROR(VLOOKUP(H104,Kataloge!$E$2:$F$71,2,FALSE),"")</f>
        <v/>
      </c>
      <c r="J104" s="37" t="s">
        <v>28</v>
      </c>
      <c r="K104" s="178"/>
      <c r="L104" s="37"/>
      <c r="M104" s="178"/>
      <c r="N104" s="37"/>
      <c r="O104" s="209"/>
      <c r="P104" s="37"/>
      <c r="Q104" s="178"/>
      <c r="R104" s="37"/>
      <c r="S104" s="178"/>
      <c r="T104" s="37"/>
      <c r="U104" s="192"/>
      <c r="V104" s="37"/>
      <c r="W104" s="109"/>
      <c r="X104" s="37"/>
      <c r="Y104" s="109"/>
      <c r="Z104" s="37"/>
      <c r="AA104" s="109"/>
      <c r="AB104" s="37"/>
      <c r="AC104" s="109"/>
      <c r="AD104" s="37"/>
      <c r="AE104" s="109"/>
      <c r="AF104" s="37"/>
      <c r="AG104" s="109"/>
      <c r="AH104" s="37"/>
      <c r="AI104" s="179"/>
      <c r="AJ104" s="37"/>
      <c r="AK104" s="339">
        <f t="shared" ref="AK104" si="387">IF(AM104&gt;0,ROUND(ROUND(O104,4)*ROUND(AI104,2),2),0)</f>
        <v>0</v>
      </c>
      <c r="AL104" s="37"/>
      <c r="AM104" s="199">
        <f t="shared" ref="AM104" si="388">SUM(AR104:AW104)</f>
        <v>0</v>
      </c>
      <c r="AN104" s="97"/>
      <c r="AO104" s="354" t="str">
        <f t="shared" ref="AO104" si="389">IF(AND(W104&lt;&gt;"",Y104="",AA104="",AC104="",AE104="",AG104=""),"Hagel ist nur als Mehrgefahrenversicherung förderfähig!",
IF(AND(U104="",OR(W104&lt;&gt;"",Y104&lt;&gt;"",AA104&lt;&gt;"",AC104&lt;&gt;"",AE104&lt;&gt;"",AG104&lt;&gt;"")),"Bitte den Selbsbehalt eintragen!",
IF(BD104=1,"Der Selbstbehalt wurde nicht eingehalten!",
"")))</f>
        <v/>
      </c>
      <c r="AP104" s="302" t="s">
        <v>330</v>
      </c>
      <c r="AQ104" s="233">
        <f>IF(D104=$F$12,"Heilpflanzen",D104)</f>
        <v>0</v>
      </c>
      <c r="AR104" s="232">
        <f>IF(AND(W104&lt;&gt;"",SUM(AS104:AW104)&gt;0,U104&gt;=20%),1,0)</f>
        <v>0</v>
      </c>
      <c r="AS104" s="231">
        <f>IF(AND(Y104&lt;&gt;"",U104&gt;=20%),1,0)</f>
        <v>0</v>
      </c>
      <c r="AT104" s="231">
        <f>IF(AND(AA104&lt;&gt;"",U104&gt;=20%),1,0)</f>
        <v>0</v>
      </c>
      <c r="AU104" s="231">
        <f>IF(AND(AC104&lt;&gt;"",U104&gt;=20%),1,0)</f>
        <v>0</v>
      </c>
      <c r="AV104" s="231">
        <f>IF(AND(AE104&lt;&gt;"",U104&gt;=20%),1,0)</f>
        <v>0</v>
      </c>
      <c r="AW104" s="232">
        <f>IF(AG104&lt;&gt;"",1,0)</f>
        <v>0</v>
      </c>
      <c r="AX104" s="346">
        <f t="shared" ref="AX104" si="390">IF(AR104=1,ROUND($O104,4),0)</f>
        <v>0</v>
      </c>
      <c r="AY104" s="226">
        <f t="shared" ref="AY104" si="391">IF(AS104=1,ROUND($O104,4),0)</f>
        <v>0</v>
      </c>
      <c r="AZ104" s="226">
        <f t="shared" ref="AZ104" si="392">IF(AT104=1,ROUND($O104,4),0)</f>
        <v>0</v>
      </c>
      <c r="BA104" s="226">
        <f t="shared" ref="BA104" si="393">IF(AU104=1,ROUND($O104,4),0)</f>
        <v>0</v>
      </c>
      <c r="BB104" s="226">
        <f t="shared" ref="BB104" si="394">IF(AV104=1,ROUND($O104,4),0)</f>
        <v>0</v>
      </c>
      <c r="BC104" s="226">
        <f t="shared" ref="BC104" si="395">IF(AW104=1,ROUND($O104,4),0)</f>
        <v>0</v>
      </c>
      <c r="BD104" s="304">
        <f>IF(AW104&gt;0,0,IF(AND(U104&gt;0%,U104&lt;20%),1,0))</f>
        <v>0</v>
      </c>
      <c r="BE104" s="304"/>
    </row>
    <row r="105" spans="1:57" s="24" customFormat="1" ht="4" customHeight="1" x14ac:dyDescent="0.2">
      <c r="A105" s="338">
        <f t="shared" si="314"/>
        <v>0</v>
      </c>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97"/>
      <c r="AO105" s="181"/>
      <c r="AP105" s="78"/>
      <c r="AQ105" s="78"/>
      <c r="AR105" s="78"/>
      <c r="AS105" s="78"/>
      <c r="AT105" s="78"/>
      <c r="AU105" s="78"/>
      <c r="AV105" s="78"/>
      <c r="AW105" s="78"/>
      <c r="AX105" s="345"/>
      <c r="AY105" s="77"/>
      <c r="AZ105" s="77"/>
      <c r="BA105" s="77"/>
      <c r="BB105" s="77"/>
      <c r="BC105" s="77"/>
      <c r="BD105" s="227"/>
      <c r="BE105" s="227"/>
    </row>
    <row r="106" spans="1:57" s="24" customFormat="1" ht="18" customHeight="1" x14ac:dyDescent="0.25">
      <c r="A106" s="338">
        <f t="shared" si="304"/>
        <v>0</v>
      </c>
      <c r="B106" s="336">
        <f>IF(D106&lt;&gt;"",AP106,0)</f>
        <v>0</v>
      </c>
      <c r="C106" s="25"/>
      <c r="D106" s="178"/>
      <c r="E106" s="37"/>
      <c r="F106" s="178"/>
      <c r="G106" s="37"/>
      <c r="H106" s="367"/>
      <c r="I106" s="385" t="str">
        <f>IFERROR(VLOOKUP(H106,Kataloge!$E$2:$F$71,2,FALSE),"")</f>
        <v/>
      </c>
      <c r="J106" s="37" t="s">
        <v>28</v>
      </c>
      <c r="K106" s="178"/>
      <c r="L106" s="37"/>
      <c r="M106" s="178"/>
      <c r="N106" s="37"/>
      <c r="O106" s="209"/>
      <c r="P106" s="37"/>
      <c r="Q106" s="178"/>
      <c r="R106" s="37"/>
      <c r="S106" s="178"/>
      <c r="T106" s="37"/>
      <c r="U106" s="192"/>
      <c r="V106" s="37"/>
      <c r="W106" s="109"/>
      <c r="X106" s="37"/>
      <c r="Y106" s="109"/>
      <c r="Z106" s="37"/>
      <c r="AA106" s="109"/>
      <c r="AB106" s="37"/>
      <c r="AC106" s="109"/>
      <c r="AD106" s="37"/>
      <c r="AE106" s="109"/>
      <c r="AF106" s="37"/>
      <c r="AG106" s="109"/>
      <c r="AH106" s="37"/>
      <c r="AI106" s="179"/>
      <c r="AJ106" s="37"/>
      <c r="AK106" s="339">
        <f t="shared" ref="AK106" si="396">IF(AM106&gt;0,ROUND(ROUND(O106,4)*ROUND(AI106,2),2),0)</f>
        <v>0</v>
      </c>
      <c r="AL106" s="37"/>
      <c r="AM106" s="199">
        <f t="shared" ref="AM106" si="397">SUM(AR106:AW106)</f>
        <v>0</v>
      </c>
      <c r="AN106" s="97"/>
      <c r="AO106" s="354" t="str">
        <f t="shared" ref="AO106" si="398">IF(AND(W106&lt;&gt;"",Y106="",AA106="",AC106="",AE106="",AG106=""),"Hagel ist nur als Mehrgefahrenversicherung förderfähig!",
IF(AND(U106="",OR(W106&lt;&gt;"",Y106&lt;&gt;"",AA106&lt;&gt;"",AC106&lt;&gt;"",AE106&lt;&gt;"",AG106&lt;&gt;"")),"Bitte den Selbsbehalt eintragen!",
IF(BD106=1,"Der Selbstbehalt wurde nicht eingehalten!",
"")))</f>
        <v/>
      </c>
      <c r="AP106" s="302" t="s">
        <v>331</v>
      </c>
      <c r="AQ106" s="233">
        <f>IF(D106=$F$12,"Heilpflanzen",D106)</f>
        <v>0</v>
      </c>
      <c r="AR106" s="232">
        <f>IF(AND(W106&lt;&gt;"",SUM(AS106:AW106)&gt;0,U106&gt;=20%),1,0)</f>
        <v>0</v>
      </c>
      <c r="AS106" s="231">
        <f>IF(AND(Y106&lt;&gt;"",U106&gt;=20%),1,0)</f>
        <v>0</v>
      </c>
      <c r="AT106" s="231">
        <f>IF(AND(AA106&lt;&gt;"",U106&gt;=20%),1,0)</f>
        <v>0</v>
      </c>
      <c r="AU106" s="231">
        <f>IF(AND(AC106&lt;&gt;"",U106&gt;=20%),1,0)</f>
        <v>0</v>
      </c>
      <c r="AV106" s="231">
        <f>IF(AND(AE106&lt;&gt;"",U106&gt;=20%),1,0)</f>
        <v>0</v>
      </c>
      <c r="AW106" s="232">
        <f>IF(AG106&lt;&gt;"",1,0)</f>
        <v>0</v>
      </c>
      <c r="AX106" s="346">
        <f t="shared" ref="AX106" si="399">IF(AR106=1,ROUND($O106,4),0)</f>
        <v>0</v>
      </c>
      <c r="AY106" s="226">
        <f t="shared" ref="AY106" si="400">IF(AS106=1,ROUND($O106,4),0)</f>
        <v>0</v>
      </c>
      <c r="AZ106" s="226">
        <f t="shared" ref="AZ106" si="401">IF(AT106=1,ROUND($O106,4),0)</f>
        <v>0</v>
      </c>
      <c r="BA106" s="226">
        <f t="shared" ref="BA106" si="402">IF(AU106=1,ROUND($O106,4),0)</f>
        <v>0</v>
      </c>
      <c r="BB106" s="226">
        <f t="shared" ref="BB106" si="403">IF(AV106=1,ROUND($O106,4),0)</f>
        <v>0</v>
      </c>
      <c r="BC106" s="226">
        <f t="shared" ref="BC106" si="404">IF(AW106=1,ROUND($O106,4),0)</f>
        <v>0</v>
      </c>
      <c r="BD106" s="304">
        <f>IF(AW106&gt;0,0,IF(AND(U106&gt;0%,U106&lt;20%),1,0))</f>
        <v>0</v>
      </c>
      <c r="BE106" s="304"/>
    </row>
    <row r="107" spans="1:57" s="24" customFormat="1" ht="4" customHeight="1" x14ac:dyDescent="0.2">
      <c r="A107" s="338">
        <f t="shared" si="314"/>
        <v>0</v>
      </c>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97"/>
      <c r="AO107" s="181"/>
      <c r="AP107" s="78"/>
      <c r="AQ107" s="78"/>
      <c r="AR107" s="78"/>
      <c r="AS107" s="78"/>
      <c r="AT107" s="78"/>
      <c r="AU107" s="78"/>
      <c r="AV107" s="78"/>
      <c r="AW107" s="78"/>
      <c r="AX107" s="345"/>
      <c r="AY107" s="77"/>
      <c r="AZ107" s="77"/>
      <c r="BA107" s="77"/>
      <c r="BB107" s="77"/>
      <c r="BC107" s="77"/>
      <c r="BD107" s="227"/>
      <c r="BE107" s="227"/>
    </row>
    <row r="108" spans="1:57" s="24" customFormat="1" ht="18" customHeight="1" x14ac:dyDescent="0.25">
      <c r="A108" s="338">
        <f t="shared" si="304"/>
        <v>0</v>
      </c>
      <c r="B108" s="336">
        <f>IF(D108&lt;&gt;"",AP108,0)</f>
        <v>0</v>
      </c>
      <c r="C108" s="25"/>
      <c r="D108" s="178"/>
      <c r="E108" s="37"/>
      <c r="F108" s="178"/>
      <c r="G108" s="37"/>
      <c r="H108" s="367"/>
      <c r="I108" s="385" t="str">
        <f>IFERROR(VLOOKUP(H108,Kataloge!$E$2:$F$71,2,FALSE),"")</f>
        <v/>
      </c>
      <c r="J108" s="37" t="s">
        <v>28</v>
      </c>
      <c r="K108" s="178"/>
      <c r="L108" s="37"/>
      <c r="M108" s="178"/>
      <c r="N108" s="37"/>
      <c r="O108" s="209"/>
      <c r="P108" s="37"/>
      <c r="Q108" s="178"/>
      <c r="R108" s="37"/>
      <c r="S108" s="178"/>
      <c r="T108" s="37"/>
      <c r="U108" s="192"/>
      <c r="V108" s="37"/>
      <c r="W108" s="109"/>
      <c r="X108" s="37"/>
      <c r="Y108" s="109"/>
      <c r="Z108" s="37"/>
      <c r="AA108" s="109"/>
      <c r="AB108" s="37"/>
      <c r="AC108" s="109"/>
      <c r="AD108" s="37"/>
      <c r="AE108" s="109"/>
      <c r="AF108" s="37"/>
      <c r="AG108" s="109"/>
      <c r="AH108" s="37"/>
      <c r="AI108" s="179"/>
      <c r="AJ108" s="37"/>
      <c r="AK108" s="339">
        <f t="shared" ref="AK108" si="405">IF(AM108&gt;0,ROUND(ROUND(O108,4)*ROUND(AI108,2),2),0)</f>
        <v>0</v>
      </c>
      <c r="AL108" s="37"/>
      <c r="AM108" s="199">
        <f t="shared" ref="AM108" si="406">SUM(AR108:AW108)</f>
        <v>0</v>
      </c>
      <c r="AN108" s="97"/>
      <c r="AO108" s="354" t="str">
        <f t="shared" ref="AO108" si="407">IF(AND(W108&lt;&gt;"",Y108="",AA108="",AC108="",AE108="",AG108=""),"Hagel ist nur als Mehrgefahrenversicherung förderfähig!",
IF(AND(U108="",OR(W108&lt;&gt;"",Y108&lt;&gt;"",AA108&lt;&gt;"",AC108&lt;&gt;"",AE108&lt;&gt;"",AG108&lt;&gt;"")),"Bitte den Selbsbehalt eintragen!",
IF(BD108=1,"Der Selbstbehalt wurde nicht eingehalten!",
"")))</f>
        <v/>
      </c>
      <c r="AP108" s="302" t="s">
        <v>332</v>
      </c>
      <c r="AQ108" s="233">
        <f>IF(D108=$F$12,"Heilpflanzen",D108)</f>
        <v>0</v>
      </c>
      <c r="AR108" s="232">
        <f>IF(AND(W108&lt;&gt;"",SUM(AS108:AW108)&gt;0,U108&gt;=20%),1,0)</f>
        <v>0</v>
      </c>
      <c r="AS108" s="231">
        <f>IF(AND(Y108&lt;&gt;"",U108&gt;=20%),1,0)</f>
        <v>0</v>
      </c>
      <c r="AT108" s="231">
        <f>IF(AND(AA108&lt;&gt;"",U108&gt;=20%),1,0)</f>
        <v>0</v>
      </c>
      <c r="AU108" s="231">
        <f>IF(AND(AC108&lt;&gt;"",U108&gt;=20%),1,0)</f>
        <v>0</v>
      </c>
      <c r="AV108" s="231">
        <f>IF(AND(AE108&lt;&gt;"",U108&gt;=20%),1,0)</f>
        <v>0</v>
      </c>
      <c r="AW108" s="232">
        <f>IF(AG108&lt;&gt;"",1,0)</f>
        <v>0</v>
      </c>
      <c r="AX108" s="346">
        <f t="shared" ref="AX108" si="408">IF(AR108=1,ROUND($O108,4),0)</f>
        <v>0</v>
      </c>
      <c r="AY108" s="226">
        <f t="shared" ref="AY108" si="409">IF(AS108=1,ROUND($O108,4),0)</f>
        <v>0</v>
      </c>
      <c r="AZ108" s="226">
        <f t="shared" ref="AZ108" si="410">IF(AT108=1,ROUND($O108,4),0)</f>
        <v>0</v>
      </c>
      <c r="BA108" s="226">
        <f t="shared" ref="BA108" si="411">IF(AU108=1,ROUND($O108,4),0)</f>
        <v>0</v>
      </c>
      <c r="BB108" s="226">
        <f t="shared" ref="BB108" si="412">IF(AV108=1,ROUND($O108,4),0)</f>
        <v>0</v>
      </c>
      <c r="BC108" s="226">
        <f t="shared" ref="BC108" si="413">IF(AW108=1,ROUND($O108,4),0)</f>
        <v>0</v>
      </c>
      <c r="BD108" s="304">
        <f>IF(AW108&gt;0,0,IF(AND(U108&gt;0%,U108&lt;20%),1,0))</f>
        <v>0</v>
      </c>
      <c r="BE108" s="304"/>
    </row>
    <row r="109" spans="1:57" s="24" customFormat="1" ht="4" customHeight="1" x14ac:dyDescent="0.2">
      <c r="A109" s="338">
        <f t="shared" si="314"/>
        <v>0</v>
      </c>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97"/>
      <c r="AO109" s="181"/>
      <c r="AP109" s="78"/>
      <c r="AQ109" s="78"/>
      <c r="AR109" s="78"/>
      <c r="AS109" s="78"/>
      <c r="AT109" s="78"/>
      <c r="AU109" s="78"/>
      <c r="AV109" s="78"/>
      <c r="AW109" s="78"/>
      <c r="AX109" s="345"/>
      <c r="AY109" s="77"/>
      <c r="AZ109" s="77"/>
      <c r="BA109" s="77"/>
      <c r="BB109" s="77"/>
      <c r="BC109" s="77"/>
      <c r="BD109" s="227"/>
      <c r="BE109" s="227"/>
    </row>
    <row r="110" spans="1:57" s="24" customFormat="1" ht="18" customHeight="1" x14ac:dyDescent="0.25">
      <c r="A110" s="338">
        <f t="shared" si="304"/>
        <v>0</v>
      </c>
      <c r="B110" s="336">
        <f>IF(D110&lt;&gt;"",AP110,0)</f>
        <v>0</v>
      </c>
      <c r="C110" s="25"/>
      <c r="D110" s="178"/>
      <c r="E110" s="37"/>
      <c r="F110" s="178"/>
      <c r="G110" s="37"/>
      <c r="H110" s="367"/>
      <c r="I110" s="385" t="str">
        <f>IFERROR(VLOOKUP(H110,Kataloge!$E$2:$F$71,2,FALSE),"")</f>
        <v/>
      </c>
      <c r="J110" s="37" t="s">
        <v>28</v>
      </c>
      <c r="K110" s="178"/>
      <c r="L110" s="37"/>
      <c r="M110" s="178"/>
      <c r="N110" s="37"/>
      <c r="O110" s="209"/>
      <c r="P110" s="37"/>
      <c r="Q110" s="178"/>
      <c r="R110" s="37"/>
      <c r="S110" s="178"/>
      <c r="T110" s="37"/>
      <c r="U110" s="192"/>
      <c r="V110" s="37"/>
      <c r="W110" s="109"/>
      <c r="X110" s="37"/>
      <c r="Y110" s="109"/>
      <c r="Z110" s="37"/>
      <c r="AA110" s="109"/>
      <c r="AB110" s="37"/>
      <c r="AC110" s="109"/>
      <c r="AD110" s="37"/>
      <c r="AE110" s="109"/>
      <c r="AF110" s="37"/>
      <c r="AG110" s="109"/>
      <c r="AH110" s="37"/>
      <c r="AI110" s="179"/>
      <c r="AJ110" s="37"/>
      <c r="AK110" s="339">
        <f t="shared" ref="AK110" si="414">IF(AM110&gt;0,ROUND(ROUND(O110,4)*ROUND(AI110,2),2),0)</f>
        <v>0</v>
      </c>
      <c r="AL110" s="37"/>
      <c r="AM110" s="199">
        <f t="shared" ref="AM110" si="415">SUM(AR110:AW110)</f>
        <v>0</v>
      </c>
      <c r="AN110" s="97"/>
      <c r="AO110" s="354" t="str">
        <f t="shared" ref="AO110" si="416">IF(AND(W110&lt;&gt;"",Y110="",AA110="",AC110="",AE110="",AG110=""),"Hagel ist nur als Mehrgefahrenversicherung förderfähig!",
IF(AND(U110="",OR(W110&lt;&gt;"",Y110&lt;&gt;"",AA110&lt;&gt;"",AC110&lt;&gt;"",AE110&lt;&gt;"",AG110&lt;&gt;"")),"Bitte den Selbsbehalt eintragen!",
IF(BD110=1,"Der Selbstbehalt wurde nicht eingehalten!",
"")))</f>
        <v/>
      </c>
      <c r="AP110" s="302" t="s">
        <v>333</v>
      </c>
      <c r="AQ110" s="233">
        <f>IF(D110=$F$12,"Heilpflanzen",D110)</f>
        <v>0</v>
      </c>
      <c r="AR110" s="232">
        <f>IF(AND(W110&lt;&gt;"",SUM(AS110:AW110)&gt;0,U110&gt;=20%),1,0)</f>
        <v>0</v>
      </c>
      <c r="AS110" s="231">
        <f>IF(AND(Y110&lt;&gt;"",U110&gt;=20%),1,0)</f>
        <v>0</v>
      </c>
      <c r="AT110" s="231">
        <f>IF(AND(AA110&lt;&gt;"",U110&gt;=20%),1,0)</f>
        <v>0</v>
      </c>
      <c r="AU110" s="231">
        <f>IF(AND(AC110&lt;&gt;"",U110&gt;=20%),1,0)</f>
        <v>0</v>
      </c>
      <c r="AV110" s="231">
        <f>IF(AND(AE110&lt;&gt;"",U110&gt;=20%),1,0)</f>
        <v>0</v>
      </c>
      <c r="AW110" s="232">
        <f>IF(AG110&lt;&gt;"",1,0)</f>
        <v>0</v>
      </c>
      <c r="AX110" s="346">
        <f t="shared" ref="AX110" si="417">IF(AR110=1,ROUND($O110,4),0)</f>
        <v>0</v>
      </c>
      <c r="AY110" s="226">
        <f t="shared" ref="AY110" si="418">IF(AS110=1,ROUND($O110,4),0)</f>
        <v>0</v>
      </c>
      <c r="AZ110" s="226">
        <f t="shared" ref="AZ110" si="419">IF(AT110=1,ROUND($O110,4),0)</f>
        <v>0</v>
      </c>
      <c r="BA110" s="226">
        <f t="shared" ref="BA110" si="420">IF(AU110=1,ROUND($O110,4),0)</f>
        <v>0</v>
      </c>
      <c r="BB110" s="226">
        <f t="shared" ref="BB110" si="421">IF(AV110=1,ROUND($O110,4),0)</f>
        <v>0</v>
      </c>
      <c r="BC110" s="226">
        <f t="shared" ref="BC110" si="422">IF(AW110=1,ROUND($O110,4),0)</f>
        <v>0</v>
      </c>
      <c r="BD110" s="304">
        <f>IF(AW110&gt;0,0,IF(AND(U110&gt;0%,U110&lt;20%),1,0))</f>
        <v>0</v>
      </c>
      <c r="BE110" s="304"/>
    </row>
    <row r="111" spans="1:57" s="24" customFormat="1" ht="4" customHeight="1" x14ac:dyDescent="0.2">
      <c r="A111" s="338">
        <f t="shared" si="314"/>
        <v>0</v>
      </c>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97"/>
      <c r="AO111" s="181"/>
      <c r="AP111" s="78"/>
      <c r="AQ111" s="78"/>
      <c r="AR111" s="78"/>
      <c r="AS111" s="78"/>
      <c r="AT111" s="78"/>
      <c r="AU111" s="78"/>
      <c r="AV111" s="78"/>
      <c r="AW111" s="78"/>
      <c r="AX111" s="345"/>
      <c r="AY111" s="77"/>
      <c r="AZ111" s="77"/>
      <c r="BA111" s="77"/>
      <c r="BB111" s="77"/>
      <c r="BC111" s="77"/>
      <c r="BD111" s="227"/>
      <c r="BE111" s="227"/>
    </row>
    <row r="112" spans="1:57" s="24" customFormat="1" ht="18" customHeight="1" x14ac:dyDescent="0.25">
      <c r="A112" s="338">
        <f t="shared" si="304"/>
        <v>0</v>
      </c>
      <c r="B112" s="336">
        <f>IF(D112&lt;&gt;"",AP112,0)</f>
        <v>0</v>
      </c>
      <c r="C112" s="25"/>
      <c r="D112" s="178"/>
      <c r="E112" s="37"/>
      <c r="F112" s="178"/>
      <c r="G112" s="37"/>
      <c r="H112" s="367"/>
      <c r="I112" s="385" t="str">
        <f>IFERROR(VLOOKUP(H112,Kataloge!$E$2:$F$71,2,FALSE),"")</f>
        <v/>
      </c>
      <c r="J112" s="37" t="s">
        <v>28</v>
      </c>
      <c r="K112" s="178"/>
      <c r="L112" s="37"/>
      <c r="M112" s="178"/>
      <c r="N112" s="37"/>
      <c r="O112" s="209"/>
      <c r="P112" s="37"/>
      <c r="Q112" s="178"/>
      <c r="R112" s="37"/>
      <c r="S112" s="178"/>
      <c r="T112" s="37"/>
      <c r="U112" s="192"/>
      <c r="V112" s="37"/>
      <c r="W112" s="109"/>
      <c r="X112" s="37"/>
      <c r="Y112" s="109"/>
      <c r="Z112" s="37"/>
      <c r="AA112" s="109"/>
      <c r="AB112" s="37"/>
      <c r="AC112" s="109"/>
      <c r="AD112" s="37"/>
      <c r="AE112" s="109"/>
      <c r="AF112" s="37"/>
      <c r="AG112" s="109"/>
      <c r="AH112" s="37"/>
      <c r="AI112" s="179"/>
      <c r="AJ112" s="37"/>
      <c r="AK112" s="339">
        <f t="shared" ref="AK112" si="423">IF(AM112&gt;0,ROUND(ROUND(O112,4)*ROUND(AI112,2),2),0)</f>
        <v>0</v>
      </c>
      <c r="AL112" s="37"/>
      <c r="AM112" s="199">
        <f t="shared" ref="AM112" si="424">SUM(AR112:AW112)</f>
        <v>0</v>
      </c>
      <c r="AN112" s="97"/>
      <c r="AO112" s="354" t="str">
        <f t="shared" ref="AO112" si="425">IF(AND(W112&lt;&gt;"",Y112="",AA112="",AC112="",AE112="",AG112=""),"Hagel ist nur als Mehrgefahrenversicherung förderfähig!",
IF(AND(U112="",OR(W112&lt;&gt;"",Y112&lt;&gt;"",AA112&lt;&gt;"",AC112&lt;&gt;"",AE112&lt;&gt;"",AG112&lt;&gt;"")),"Bitte den Selbsbehalt eintragen!",
IF(BD112=1,"Der Selbstbehalt wurde nicht eingehalten!",
"")))</f>
        <v/>
      </c>
      <c r="AP112" s="302" t="s">
        <v>334</v>
      </c>
      <c r="AQ112" s="233">
        <f>IF(D112=$F$12,"Heilpflanzen",D112)</f>
        <v>0</v>
      </c>
      <c r="AR112" s="232">
        <f>IF(AND(W112&lt;&gt;"",SUM(AS112:AW112)&gt;0,U112&gt;=20%),1,0)</f>
        <v>0</v>
      </c>
      <c r="AS112" s="231">
        <f>IF(AND(Y112&lt;&gt;"",U112&gt;=20%),1,0)</f>
        <v>0</v>
      </c>
      <c r="AT112" s="231">
        <f>IF(AND(AA112&lt;&gt;"",U112&gt;=20%),1,0)</f>
        <v>0</v>
      </c>
      <c r="AU112" s="231">
        <f>IF(AND(AC112&lt;&gt;"",U112&gt;=20%),1,0)</f>
        <v>0</v>
      </c>
      <c r="AV112" s="231">
        <f>IF(AND(AE112&lt;&gt;"",U112&gt;=20%),1,0)</f>
        <v>0</v>
      </c>
      <c r="AW112" s="232">
        <f>IF(AG112&lt;&gt;"",1,0)</f>
        <v>0</v>
      </c>
      <c r="AX112" s="346">
        <f t="shared" ref="AX112" si="426">IF(AR112=1,ROUND($O112,4),0)</f>
        <v>0</v>
      </c>
      <c r="AY112" s="226">
        <f t="shared" ref="AY112" si="427">IF(AS112=1,ROUND($O112,4),0)</f>
        <v>0</v>
      </c>
      <c r="AZ112" s="226">
        <f t="shared" ref="AZ112" si="428">IF(AT112=1,ROUND($O112,4),0)</f>
        <v>0</v>
      </c>
      <c r="BA112" s="226">
        <f t="shared" ref="BA112" si="429">IF(AU112=1,ROUND($O112,4),0)</f>
        <v>0</v>
      </c>
      <c r="BB112" s="226">
        <f t="shared" ref="BB112" si="430">IF(AV112=1,ROUND($O112,4),0)</f>
        <v>0</v>
      </c>
      <c r="BC112" s="226">
        <f t="shared" ref="BC112" si="431">IF(AW112=1,ROUND($O112,4),0)</f>
        <v>0</v>
      </c>
      <c r="BD112" s="304">
        <f>IF(AW112&gt;0,0,IF(AND(U112&gt;0%,U112&lt;20%),1,0))</f>
        <v>0</v>
      </c>
      <c r="BE112" s="304"/>
    </row>
    <row r="113" spans="1:57" s="24" customFormat="1" ht="4" customHeight="1" x14ac:dyDescent="0.2">
      <c r="A113" s="338">
        <f t="shared" si="314"/>
        <v>0</v>
      </c>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97"/>
      <c r="AO113" s="181"/>
      <c r="AP113" s="78"/>
      <c r="AQ113" s="78"/>
      <c r="AR113" s="78"/>
      <c r="AS113" s="78"/>
      <c r="AT113" s="78"/>
      <c r="AU113" s="78"/>
      <c r="AV113" s="78"/>
      <c r="AW113" s="78"/>
      <c r="AX113" s="345"/>
      <c r="AY113" s="77"/>
      <c r="AZ113" s="77"/>
      <c r="BA113" s="77"/>
      <c r="BB113" s="77"/>
      <c r="BC113" s="77"/>
      <c r="BD113" s="227"/>
      <c r="BE113" s="227"/>
    </row>
    <row r="114" spans="1:57" s="24" customFormat="1" ht="18" customHeight="1" x14ac:dyDescent="0.25">
      <c r="A114" s="338">
        <f t="shared" si="304"/>
        <v>0</v>
      </c>
      <c r="B114" s="336">
        <f>IF(D114&lt;&gt;"",AP114,0)</f>
        <v>0</v>
      </c>
      <c r="C114" s="25"/>
      <c r="D114" s="178"/>
      <c r="E114" s="37"/>
      <c r="F114" s="178"/>
      <c r="G114" s="37"/>
      <c r="H114" s="367"/>
      <c r="I114" s="385" t="str">
        <f>IFERROR(VLOOKUP(H114,Kataloge!$E$2:$F$71,2,FALSE),"")</f>
        <v/>
      </c>
      <c r="J114" s="37" t="s">
        <v>28</v>
      </c>
      <c r="K114" s="178"/>
      <c r="L114" s="37"/>
      <c r="M114" s="178"/>
      <c r="N114" s="37"/>
      <c r="O114" s="209"/>
      <c r="P114" s="37"/>
      <c r="Q114" s="178"/>
      <c r="R114" s="37"/>
      <c r="S114" s="178"/>
      <c r="T114" s="37"/>
      <c r="U114" s="192"/>
      <c r="V114" s="37"/>
      <c r="W114" s="109"/>
      <c r="X114" s="37"/>
      <c r="Y114" s="109"/>
      <c r="Z114" s="37"/>
      <c r="AA114" s="109"/>
      <c r="AB114" s="37"/>
      <c r="AC114" s="109"/>
      <c r="AD114" s="37"/>
      <c r="AE114" s="109"/>
      <c r="AF114" s="37"/>
      <c r="AG114" s="109"/>
      <c r="AH114" s="37"/>
      <c r="AI114" s="179"/>
      <c r="AJ114" s="37"/>
      <c r="AK114" s="339">
        <f t="shared" ref="AK114" si="432">IF(AM114&gt;0,ROUND(ROUND(O114,4)*ROUND(AI114,2),2),0)</f>
        <v>0</v>
      </c>
      <c r="AL114" s="37"/>
      <c r="AM114" s="199">
        <f t="shared" ref="AM114" si="433">SUM(AR114:AW114)</f>
        <v>0</v>
      </c>
      <c r="AN114" s="97"/>
      <c r="AO114" s="354" t="str">
        <f t="shared" ref="AO114" si="434">IF(AND(W114&lt;&gt;"",Y114="",AA114="",AC114="",AE114="",AG114=""),"Hagel ist nur als Mehrgefahrenversicherung förderfähig!",
IF(AND(U114="",OR(W114&lt;&gt;"",Y114&lt;&gt;"",AA114&lt;&gt;"",AC114&lt;&gt;"",AE114&lt;&gt;"",AG114&lt;&gt;"")),"Bitte den Selbsbehalt eintragen!",
IF(BD114=1,"Der Selbstbehalt wurde nicht eingehalten!",
"")))</f>
        <v/>
      </c>
      <c r="AP114" s="302" t="s">
        <v>335</v>
      </c>
      <c r="AQ114" s="233">
        <f>IF(D114=$F$12,"Heilpflanzen",D114)</f>
        <v>0</v>
      </c>
      <c r="AR114" s="232">
        <f>IF(AND(W114&lt;&gt;"",SUM(AS114:AW114)&gt;0,U114&gt;=20%),1,0)</f>
        <v>0</v>
      </c>
      <c r="AS114" s="231">
        <f>IF(AND(Y114&lt;&gt;"",U114&gt;=20%),1,0)</f>
        <v>0</v>
      </c>
      <c r="AT114" s="231">
        <f>IF(AND(AA114&lt;&gt;"",U114&gt;=20%),1,0)</f>
        <v>0</v>
      </c>
      <c r="AU114" s="231">
        <f>IF(AND(AC114&lt;&gt;"",U114&gt;=20%),1,0)</f>
        <v>0</v>
      </c>
      <c r="AV114" s="231">
        <f>IF(AND(AE114&lt;&gt;"",U114&gt;=20%),1,0)</f>
        <v>0</v>
      </c>
      <c r="AW114" s="232">
        <f>IF(AG114&lt;&gt;"",1,0)</f>
        <v>0</v>
      </c>
      <c r="AX114" s="346">
        <f t="shared" ref="AX114" si="435">IF(AR114=1,ROUND($O114,4),0)</f>
        <v>0</v>
      </c>
      <c r="AY114" s="226">
        <f t="shared" ref="AY114" si="436">IF(AS114=1,ROUND($O114,4),0)</f>
        <v>0</v>
      </c>
      <c r="AZ114" s="226">
        <f t="shared" ref="AZ114" si="437">IF(AT114=1,ROUND($O114,4),0)</f>
        <v>0</v>
      </c>
      <c r="BA114" s="226">
        <f t="shared" ref="BA114" si="438">IF(AU114=1,ROUND($O114,4),0)</f>
        <v>0</v>
      </c>
      <c r="BB114" s="226">
        <f t="shared" ref="BB114" si="439">IF(AV114=1,ROUND($O114,4),0)</f>
        <v>0</v>
      </c>
      <c r="BC114" s="226">
        <f t="shared" ref="BC114" si="440">IF(AW114=1,ROUND($O114,4),0)</f>
        <v>0</v>
      </c>
      <c r="BD114" s="304">
        <f>IF(AW114&gt;0,0,IF(AND(U114&gt;0%,U114&lt;20%),1,0))</f>
        <v>0</v>
      </c>
      <c r="BE114" s="304"/>
    </row>
    <row r="115" spans="1:57" s="24" customFormat="1" ht="4" customHeight="1" x14ac:dyDescent="0.2">
      <c r="A115" s="338">
        <f t="shared" si="314"/>
        <v>0</v>
      </c>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97"/>
      <c r="AO115" s="181"/>
      <c r="AP115" s="78"/>
      <c r="AQ115" s="78"/>
      <c r="AR115" s="78"/>
      <c r="AS115" s="78"/>
      <c r="AT115" s="78"/>
      <c r="AU115" s="78"/>
      <c r="AV115" s="78"/>
      <c r="AW115" s="78"/>
      <c r="AX115" s="345"/>
      <c r="AY115" s="77"/>
      <c r="AZ115" s="77"/>
      <c r="BA115" s="77"/>
      <c r="BB115" s="77"/>
      <c r="BC115" s="77"/>
      <c r="BD115" s="227"/>
      <c r="BE115" s="227"/>
    </row>
    <row r="116" spans="1:57" s="24" customFormat="1" ht="18" customHeight="1" x14ac:dyDescent="0.25">
      <c r="A116" s="338">
        <f t="shared" si="304"/>
        <v>0</v>
      </c>
      <c r="B116" s="336">
        <f>IF(D116&lt;&gt;"",AP116,0)</f>
        <v>0</v>
      </c>
      <c r="C116" s="25"/>
      <c r="D116" s="178"/>
      <c r="E116" s="37"/>
      <c r="F116" s="178"/>
      <c r="G116" s="37"/>
      <c r="H116" s="367"/>
      <c r="I116" s="385" t="str">
        <f>IFERROR(VLOOKUP(H116,Kataloge!$E$2:$F$71,2,FALSE),"")</f>
        <v/>
      </c>
      <c r="J116" s="37" t="s">
        <v>28</v>
      </c>
      <c r="K116" s="178"/>
      <c r="L116" s="37"/>
      <c r="M116" s="178"/>
      <c r="N116" s="37"/>
      <c r="O116" s="209"/>
      <c r="P116" s="37"/>
      <c r="Q116" s="178"/>
      <c r="R116" s="37"/>
      <c r="S116" s="178"/>
      <c r="T116" s="37"/>
      <c r="U116" s="192"/>
      <c r="V116" s="37"/>
      <c r="W116" s="109"/>
      <c r="X116" s="37"/>
      <c r="Y116" s="109"/>
      <c r="Z116" s="37"/>
      <c r="AA116" s="109"/>
      <c r="AB116" s="37"/>
      <c r="AC116" s="109"/>
      <c r="AD116" s="37"/>
      <c r="AE116" s="109"/>
      <c r="AF116" s="37"/>
      <c r="AG116" s="109"/>
      <c r="AH116" s="37"/>
      <c r="AI116" s="179"/>
      <c r="AJ116" s="37"/>
      <c r="AK116" s="339">
        <f t="shared" ref="AK116" si="441">IF(AM116&gt;0,ROUND(ROUND(O116,4)*ROUND(AI116,2),2),0)</f>
        <v>0</v>
      </c>
      <c r="AL116" s="37"/>
      <c r="AM116" s="199">
        <f t="shared" ref="AM116" si="442">SUM(AR116:AW116)</f>
        <v>0</v>
      </c>
      <c r="AN116" s="97"/>
      <c r="AO116" s="354" t="str">
        <f t="shared" ref="AO116" si="443">IF(AND(W116&lt;&gt;"",Y116="",AA116="",AC116="",AE116="",AG116=""),"Hagel ist nur als Mehrgefahrenversicherung förderfähig!",
IF(AND(U116="",OR(W116&lt;&gt;"",Y116&lt;&gt;"",AA116&lt;&gt;"",AC116&lt;&gt;"",AE116&lt;&gt;"",AG116&lt;&gt;"")),"Bitte den Selbsbehalt eintragen!",
IF(BD116=1,"Der Selbstbehalt wurde nicht eingehalten!",
"")))</f>
        <v/>
      </c>
      <c r="AP116" s="302" t="s">
        <v>336</v>
      </c>
      <c r="AQ116" s="233">
        <f>IF(D116=$F$12,"Heilpflanzen",D116)</f>
        <v>0</v>
      </c>
      <c r="AR116" s="232">
        <f>IF(AND(W116&lt;&gt;"",SUM(AS116:AW116)&gt;0,U116&gt;=20%),1,0)</f>
        <v>0</v>
      </c>
      <c r="AS116" s="231">
        <f>IF(AND(Y116&lt;&gt;"",U116&gt;=20%),1,0)</f>
        <v>0</v>
      </c>
      <c r="AT116" s="231">
        <f>IF(AND(AA116&lt;&gt;"",U116&gt;=20%),1,0)</f>
        <v>0</v>
      </c>
      <c r="AU116" s="231">
        <f>IF(AND(AC116&lt;&gt;"",U116&gt;=20%),1,0)</f>
        <v>0</v>
      </c>
      <c r="AV116" s="231">
        <f>IF(AND(AE116&lt;&gt;"",U116&gt;=20%),1,0)</f>
        <v>0</v>
      </c>
      <c r="AW116" s="232">
        <f>IF(AG116&lt;&gt;"",1,0)</f>
        <v>0</v>
      </c>
      <c r="AX116" s="346">
        <f t="shared" ref="AX116" si="444">IF(AR116=1,ROUND($O116,4),0)</f>
        <v>0</v>
      </c>
      <c r="AY116" s="226">
        <f t="shared" ref="AY116" si="445">IF(AS116=1,ROUND($O116,4),0)</f>
        <v>0</v>
      </c>
      <c r="AZ116" s="226">
        <f t="shared" ref="AZ116" si="446">IF(AT116=1,ROUND($O116,4),0)</f>
        <v>0</v>
      </c>
      <c r="BA116" s="226">
        <f t="shared" ref="BA116" si="447">IF(AU116=1,ROUND($O116,4),0)</f>
        <v>0</v>
      </c>
      <c r="BB116" s="226">
        <f t="shared" ref="BB116" si="448">IF(AV116=1,ROUND($O116,4),0)</f>
        <v>0</v>
      </c>
      <c r="BC116" s="226">
        <f t="shared" ref="BC116" si="449">IF(AW116=1,ROUND($O116,4),0)</f>
        <v>0</v>
      </c>
      <c r="BD116" s="304">
        <f>IF(AW116&gt;0,0,IF(AND(U116&gt;0%,U116&lt;20%),1,0))</f>
        <v>0</v>
      </c>
      <c r="BE116" s="304"/>
    </row>
    <row r="117" spans="1:57" s="24" customFormat="1" ht="4" customHeight="1" x14ac:dyDescent="0.2">
      <c r="A117" s="338">
        <f t="shared" si="314"/>
        <v>0</v>
      </c>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97"/>
      <c r="AO117" s="181"/>
      <c r="AP117" s="78"/>
      <c r="AQ117" s="78"/>
      <c r="AR117" s="78"/>
      <c r="AS117" s="78"/>
      <c r="AT117" s="78"/>
      <c r="AU117" s="78"/>
      <c r="AV117" s="78"/>
      <c r="AW117" s="78"/>
      <c r="AX117" s="345"/>
      <c r="AY117" s="77"/>
      <c r="AZ117" s="77"/>
      <c r="BA117" s="77"/>
      <c r="BB117" s="77"/>
      <c r="BC117" s="77"/>
      <c r="BD117" s="227"/>
      <c r="BE117" s="227"/>
    </row>
    <row r="118" spans="1:57" s="24" customFormat="1" ht="18" customHeight="1" x14ac:dyDescent="0.25">
      <c r="A118" s="338">
        <f t="shared" si="304"/>
        <v>0</v>
      </c>
      <c r="B118" s="336">
        <f>IF(D118&lt;&gt;"",AP118,0)</f>
        <v>0</v>
      </c>
      <c r="C118" s="25"/>
      <c r="D118" s="178"/>
      <c r="E118" s="37"/>
      <c r="F118" s="178"/>
      <c r="G118" s="37"/>
      <c r="H118" s="367"/>
      <c r="I118" s="385" t="str">
        <f>IFERROR(VLOOKUP(H118,Kataloge!$E$2:$F$71,2,FALSE),"")</f>
        <v/>
      </c>
      <c r="J118" s="37" t="s">
        <v>28</v>
      </c>
      <c r="K118" s="178"/>
      <c r="L118" s="37"/>
      <c r="M118" s="178"/>
      <c r="N118" s="37"/>
      <c r="O118" s="209"/>
      <c r="P118" s="37"/>
      <c r="Q118" s="178"/>
      <c r="R118" s="37"/>
      <c r="S118" s="178"/>
      <c r="T118" s="37"/>
      <c r="U118" s="192"/>
      <c r="V118" s="37"/>
      <c r="W118" s="109"/>
      <c r="X118" s="37"/>
      <c r="Y118" s="109"/>
      <c r="Z118" s="37"/>
      <c r="AA118" s="109"/>
      <c r="AB118" s="37"/>
      <c r="AC118" s="109"/>
      <c r="AD118" s="37"/>
      <c r="AE118" s="109"/>
      <c r="AF118" s="37"/>
      <c r="AG118" s="109"/>
      <c r="AH118" s="37"/>
      <c r="AI118" s="179"/>
      <c r="AJ118" s="37"/>
      <c r="AK118" s="339">
        <f t="shared" ref="AK118" si="450">IF(AM118&gt;0,ROUND(ROUND(O118,4)*ROUND(AI118,2),2),0)</f>
        <v>0</v>
      </c>
      <c r="AL118" s="37"/>
      <c r="AM118" s="199">
        <f t="shared" ref="AM118" si="451">SUM(AR118:AW118)</f>
        <v>0</v>
      </c>
      <c r="AN118" s="97"/>
      <c r="AO118" s="354" t="str">
        <f t="shared" ref="AO118" si="452">IF(AND(W118&lt;&gt;"",Y118="",AA118="",AC118="",AE118="",AG118=""),"Hagel ist nur als Mehrgefahrenversicherung förderfähig!",
IF(AND(U118="",OR(W118&lt;&gt;"",Y118&lt;&gt;"",AA118&lt;&gt;"",AC118&lt;&gt;"",AE118&lt;&gt;"",AG118&lt;&gt;"")),"Bitte den Selbsbehalt eintragen!",
IF(BD118=1,"Der Selbstbehalt wurde nicht eingehalten!",
"")))</f>
        <v/>
      </c>
      <c r="AP118" s="302" t="s">
        <v>337</v>
      </c>
      <c r="AQ118" s="233">
        <f>IF(D118=$F$12,"Heilpflanzen",D118)</f>
        <v>0</v>
      </c>
      <c r="AR118" s="232">
        <f>IF(AND(W118&lt;&gt;"",SUM(AS118:AW118)&gt;0,U118&gt;=20%),1,0)</f>
        <v>0</v>
      </c>
      <c r="AS118" s="231">
        <f>IF(AND(Y118&lt;&gt;"",U118&gt;=20%),1,0)</f>
        <v>0</v>
      </c>
      <c r="AT118" s="231">
        <f>IF(AND(AA118&lt;&gt;"",U118&gt;=20%),1,0)</f>
        <v>0</v>
      </c>
      <c r="AU118" s="231">
        <f>IF(AND(AC118&lt;&gt;"",U118&gt;=20%),1,0)</f>
        <v>0</v>
      </c>
      <c r="AV118" s="231">
        <f>IF(AND(AE118&lt;&gt;"",U118&gt;=20%),1,0)</f>
        <v>0</v>
      </c>
      <c r="AW118" s="232">
        <f>IF(AG118&lt;&gt;"",1,0)</f>
        <v>0</v>
      </c>
      <c r="AX118" s="346">
        <f t="shared" ref="AX118" si="453">IF(AR118=1,ROUND($O118,4),0)</f>
        <v>0</v>
      </c>
      <c r="AY118" s="226">
        <f t="shared" ref="AY118" si="454">IF(AS118=1,ROUND($O118,4),0)</f>
        <v>0</v>
      </c>
      <c r="AZ118" s="226">
        <f t="shared" ref="AZ118" si="455">IF(AT118=1,ROUND($O118,4),0)</f>
        <v>0</v>
      </c>
      <c r="BA118" s="226">
        <f t="shared" ref="BA118" si="456">IF(AU118=1,ROUND($O118,4),0)</f>
        <v>0</v>
      </c>
      <c r="BB118" s="226">
        <f t="shared" ref="BB118" si="457">IF(AV118=1,ROUND($O118,4),0)</f>
        <v>0</v>
      </c>
      <c r="BC118" s="226">
        <f t="shared" ref="BC118" si="458">IF(AW118=1,ROUND($O118,4),0)</f>
        <v>0</v>
      </c>
      <c r="BD118" s="304">
        <f>IF(AW118&gt;0,0,IF(AND(U118&gt;0%,U118&lt;20%),1,0))</f>
        <v>0</v>
      </c>
      <c r="BE118" s="304"/>
    </row>
    <row r="119" spans="1:57" s="24" customFormat="1" ht="4" customHeight="1" x14ac:dyDescent="0.2">
      <c r="A119" s="338">
        <f t="shared" si="314"/>
        <v>0</v>
      </c>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97"/>
      <c r="AO119" s="181"/>
      <c r="AP119" s="78"/>
      <c r="AQ119" s="78"/>
      <c r="AR119" s="78"/>
      <c r="AS119" s="78"/>
      <c r="AT119" s="78"/>
      <c r="AU119" s="78"/>
      <c r="AV119" s="78"/>
      <c r="AW119" s="78"/>
      <c r="AX119" s="345"/>
      <c r="AY119" s="77"/>
      <c r="AZ119" s="77"/>
      <c r="BA119" s="77"/>
      <c r="BB119" s="77"/>
      <c r="BC119" s="77"/>
      <c r="BD119" s="227"/>
      <c r="BE119" s="227"/>
    </row>
    <row r="120" spans="1:57" s="24" customFormat="1" ht="18" customHeight="1" x14ac:dyDescent="0.25">
      <c r="A120" s="338">
        <f t="shared" si="304"/>
        <v>0</v>
      </c>
      <c r="B120" s="336">
        <f>IF(D120&lt;&gt;"",AP120,0)</f>
        <v>0</v>
      </c>
      <c r="C120" s="25"/>
      <c r="D120" s="178"/>
      <c r="E120" s="37"/>
      <c r="F120" s="178"/>
      <c r="G120" s="37"/>
      <c r="H120" s="367"/>
      <c r="I120" s="385" t="str">
        <f>IFERROR(VLOOKUP(H120,Kataloge!$E$2:$F$71,2,FALSE),"")</f>
        <v/>
      </c>
      <c r="J120" s="37" t="s">
        <v>28</v>
      </c>
      <c r="K120" s="178"/>
      <c r="L120" s="37"/>
      <c r="M120" s="178"/>
      <c r="N120" s="37"/>
      <c r="O120" s="209"/>
      <c r="P120" s="37"/>
      <c r="Q120" s="178"/>
      <c r="R120" s="37"/>
      <c r="S120" s="178"/>
      <c r="T120" s="37"/>
      <c r="U120" s="192"/>
      <c r="V120" s="37"/>
      <c r="W120" s="109"/>
      <c r="X120" s="37"/>
      <c r="Y120" s="109"/>
      <c r="Z120" s="37"/>
      <c r="AA120" s="109"/>
      <c r="AB120" s="37"/>
      <c r="AC120" s="109"/>
      <c r="AD120" s="37"/>
      <c r="AE120" s="109"/>
      <c r="AF120" s="37"/>
      <c r="AG120" s="109"/>
      <c r="AH120" s="37"/>
      <c r="AI120" s="179"/>
      <c r="AJ120" s="37"/>
      <c r="AK120" s="339">
        <f t="shared" ref="AK120" si="459">IF(AM120&gt;0,ROUND(ROUND(O120,4)*ROUND(AI120,2),2),0)</f>
        <v>0</v>
      </c>
      <c r="AL120" s="37"/>
      <c r="AM120" s="199">
        <f t="shared" ref="AM120" si="460">SUM(AR120:AW120)</f>
        <v>0</v>
      </c>
      <c r="AN120" s="97"/>
      <c r="AO120" s="354" t="str">
        <f t="shared" ref="AO120" si="461">IF(AND(W120&lt;&gt;"",Y120="",AA120="",AC120="",AE120="",AG120=""),"Hagel ist nur als Mehrgefahrenversicherung förderfähig!",
IF(AND(U120="",OR(W120&lt;&gt;"",Y120&lt;&gt;"",AA120&lt;&gt;"",AC120&lt;&gt;"",AE120&lt;&gt;"",AG120&lt;&gt;"")),"Bitte den Selbsbehalt eintragen!",
IF(BD120=1,"Der Selbstbehalt wurde nicht eingehalten!",
"")))</f>
        <v/>
      </c>
      <c r="AP120" s="302" t="s">
        <v>338</v>
      </c>
      <c r="AQ120" s="233">
        <f>IF(D120=$F$12,"Heilpflanzen",D120)</f>
        <v>0</v>
      </c>
      <c r="AR120" s="232">
        <f>IF(AND(W120&lt;&gt;"",SUM(AS120:AW120)&gt;0,U120&gt;=20%),1,0)</f>
        <v>0</v>
      </c>
      <c r="AS120" s="231">
        <f>IF(AND(Y120&lt;&gt;"",U120&gt;=20%),1,0)</f>
        <v>0</v>
      </c>
      <c r="AT120" s="231">
        <f>IF(AND(AA120&lt;&gt;"",U120&gt;=20%),1,0)</f>
        <v>0</v>
      </c>
      <c r="AU120" s="231">
        <f>IF(AND(AC120&lt;&gt;"",U120&gt;=20%),1,0)</f>
        <v>0</v>
      </c>
      <c r="AV120" s="231">
        <f>IF(AND(AE120&lt;&gt;"",U120&gt;=20%),1,0)</f>
        <v>0</v>
      </c>
      <c r="AW120" s="232">
        <f>IF(AG120&lt;&gt;"",1,0)</f>
        <v>0</v>
      </c>
      <c r="AX120" s="346">
        <f t="shared" ref="AX120" si="462">IF(AR120=1,ROUND($O120,4),0)</f>
        <v>0</v>
      </c>
      <c r="AY120" s="226">
        <f t="shared" ref="AY120" si="463">IF(AS120=1,ROUND($O120,4),0)</f>
        <v>0</v>
      </c>
      <c r="AZ120" s="226">
        <f t="shared" ref="AZ120" si="464">IF(AT120=1,ROUND($O120,4),0)</f>
        <v>0</v>
      </c>
      <c r="BA120" s="226">
        <f t="shared" ref="BA120" si="465">IF(AU120=1,ROUND($O120,4),0)</f>
        <v>0</v>
      </c>
      <c r="BB120" s="226">
        <f t="shared" ref="BB120" si="466">IF(AV120=1,ROUND($O120,4),0)</f>
        <v>0</v>
      </c>
      <c r="BC120" s="226">
        <f t="shared" ref="BC120" si="467">IF(AW120=1,ROUND($O120,4),0)</f>
        <v>0</v>
      </c>
      <c r="BD120" s="304">
        <f>IF(AW120&gt;0,0,IF(AND(U120&gt;0%,U120&lt;20%),1,0))</f>
        <v>0</v>
      </c>
      <c r="BE120" s="304"/>
    </row>
    <row r="121" spans="1:57" s="24" customFormat="1" ht="4" customHeight="1" x14ac:dyDescent="0.2">
      <c r="A121" s="338">
        <f t="shared" si="314"/>
        <v>0</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97"/>
      <c r="AO121" s="181"/>
      <c r="AP121" s="78"/>
      <c r="AQ121" s="78"/>
      <c r="AR121" s="78"/>
      <c r="AS121" s="78"/>
      <c r="AT121" s="78"/>
      <c r="AU121" s="78"/>
      <c r="AV121" s="78"/>
      <c r="AW121" s="78"/>
      <c r="AX121" s="345"/>
      <c r="AY121" s="77"/>
      <c r="AZ121" s="77"/>
      <c r="BA121" s="77"/>
      <c r="BB121" s="77"/>
      <c r="BC121" s="77"/>
      <c r="BD121" s="227"/>
      <c r="BE121" s="227"/>
    </row>
    <row r="122" spans="1:57" s="24" customFormat="1" ht="18" customHeight="1" x14ac:dyDescent="0.25">
      <c r="A122" s="338">
        <f t="shared" si="304"/>
        <v>0</v>
      </c>
      <c r="B122" s="336">
        <f>IF(D122&lt;&gt;"",AP122,0)</f>
        <v>0</v>
      </c>
      <c r="C122" s="25"/>
      <c r="D122" s="178"/>
      <c r="E122" s="37"/>
      <c r="F122" s="178"/>
      <c r="G122" s="37"/>
      <c r="H122" s="367"/>
      <c r="I122" s="385" t="str">
        <f>IFERROR(VLOOKUP(H122,Kataloge!$E$2:$F$71,2,FALSE),"")</f>
        <v/>
      </c>
      <c r="J122" s="37" t="s">
        <v>28</v>
      </c>
      <c r="K122" s="178"/>
      <c r="L122" s="37"/>
      <c r="M122" s="178"/>
      <c r="N122" s="37"/>
      <c r="O122" s="209"/>
      <c r="P122" s="37"/>
      <c r="Q122" s="178"/>
      <c r="R122" s="37"/>
      <c r="S122" s="178"/>
      <c r="T122" s="37"/>
      <c r="U122" s="192"/>
      <c r="V122" s="37"/>
      <c r="W122" s="109"/>
      <c r="X122" s="37"/>
      <c r="Y122" s="109"/>
      <c r="Z122" s="37"/>
      <c r="AA122" s="109"/>
      <c r="AB122" s="37"/>
      <c r="AC122" s="109"/>
      <c r="AD122" s="37"/>
      <c r="AE122" s="109"/>
      <c r="AF122" s="37"/>
      <c r="AG122" s="109"/>
      <c r="AH122" s="37"/>
      <c r="AI122" s="179"/>
      <c r="AJ122" s="37"/>
      <c r="AK122" s="339">
        <f t="shared" ref="AK122" si="468">IF(AM122&gt;0,ROUND(ROUND(O122,4)*ROUND(AI122,2),2),0)</f>
        <v>0</v>
      </c>
      <c r="AL122" s="37"/>
      <c r="AM122" s="199">
        <f t="shared" ref="AM122" si="469">SUM(AR122:AW122)</f>
        <v>0</v>
      </c>
      <c r="AN122" s="97"/>
      <c r="AO122" s="354" t="str">
        <f t="shared" ref="AO122" si="470">IF(AND(W122&lt;&gt;"",Y122="",AA122="",AC122="",AE122="",AG122=""),"Hagel ist nur als Mehrgefahrenversicherung förderfähig!",
IF(AND(U122="",OR(W122&lt;&gt;"",Y122&lt;&gt;"",AA122&lt;&gt;"",AC122&lt;&gt;"",AE122&lt;&gt;"",AG122&lt;&gt;"")),"Bitte den Selbsbehalt eintragen!",
IF(BD122=1,"Der Selbstbehalt wurde nicht eingehalten!",
"")))</f>
        <v/>
      </c>
      <c r="AP122" s="302" t="s">
        <v>339</v>
      </c>
      <c r="AQ122" s="233">
        <f>IF(D122=$F$12,"Heilpflanzen",D122)</f>
        <v>0</v>
      </c>
      <c r="AR122" s="232">
        <f>IF(AND(W122&lt;&gt;"",SUM(AS122:AW122)&gt;0,U122&gt;=20%),1,0)</f>
        <v>0</v>
      </c>
      <c r="AS122" s="231">
        <f>IF(AND(Y122&lt;&gt;"",U122&gt;=20%),1,0)</f>
        <v>0</v>
      </c>
      <c r="AT122" s="231">
        <f>IF(AND(AA122&lt;&gt;"",U122&gt;=20%),1,0)</f>
        <v>0</v>
      </c>
      <c r="AU122" s="231">
        <f>IF(AND(AC122&lt;&gt;"",U122&gt;=20%),1,0)</f>
        <v>0</v>
      </c>
      <c r="AV122" s="231">
        <f>IF(AND(AE122&lt;&gt;"",U122&gt;=20%),1,0)</f>
        <v>0</v>
      </c>
      <c r="AW122" s="232">
        <f>IF(AG122&lt;&gt;"",1,0)</f>
        <v>0</v>
      </c>
      <c r="AX122" s="346">
        <f t="shared" ref="AX122" si="471">IF(AR122=1,ROUND($O122,4),0)</f>
        <v>0</v>
      </c>
      <c r="AY122" s="226">
        <f t="shared" ref="AY122" si="472">IF(AS122=1,ROUND($O122,4),0)</f>
        <v>0</v>
      </c>
      <c r="AZ122" s="226">
        <f t="shared" ref="AZ122" si="473">IF(AT122=1,ROUND($O122,4),0)</f>
        <v>0</v>
      </c>
      <c r="BA122" s="226">
        <f t="shared" ref="BA122" si="474">IF(AU122=1,ROUND($O122,4),0)</f>
        <v>0</v>
      </c>
      <c r="BB122" s="226">
        <f t="shared" ref="BB122" si="475">IF(AV122=1,ROUND($O122,4),0)</f>
        <v>0</v>
      </c>
      <c r="BC122" s="226">
        <f t="shared" ref="BC122" si="476">IF(AW122=1,ROUND($O122,4),0)</f>
        <v>0</v>
      </c>
      <c r="BD122" s="304">
        <f>IF(AW122&gt;0,0,IF(AND(U122&gt;0%,U122&lt;20%),1,0))</f>
        <v>0</v>
      </c>
      <c r="BE122" s="304"/>
    </row>
    <row r="123" spans="1:57" s="24" customFormat="1" ht="4" customHeight="1" x14ac:dyDescent="0.2">
      <c r="A123" s="338">
        <f t="shared" si="314"/>
        <v>0</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97"/>
      <c r="AO123" s="181"/>
      <c r="AP123" s="78"/>
      <c r="AQ123" s="78"/>
      <c r="AR123" s="78"/>
      <c r="AS123" s="78"/>
      <c r="AT123" s="78"/>
      <c r="AU123" s="78"/>
      <c r="AV123" s="78"/>
      <c r="AW123" s="78"/>
      <c r="AX123" s="345"/>
      <c r="AY123" s="77"/>
      <c r="AZ123" s="77"/>
      <c r="BA123" s="77"/>
      <c r="BB123" s="77"/>
      <c r="BC123" s="77"/>
      <c r="BD123" s="227"/>
      <c r="BE123" s="227"/>
    </row>
    <row r="124" spans="1:57" s="24" customFormat="1" ht="18" customHeight="1" x14ac:dyDescent="0.25">
      <c r="A124" s="338">
        <f t="shared" si="304"/>
        <v>0</v>
      </c>
      <c r="B124" s="336">
        <f>IF(D124&lt;&gt;"",AP124,0)</f>
        <v>0</v>
      </c>
      <c r="C124" s="25"/>
      <c r="D124" s="178"/>
      <c r="E124" s="37"/>
      <c r="F124" s="178"/>
      <c r="G124" s="37"/>
      <c r="H124" s="367"/>
      <c r="I124" s="385" t="str">
        <f>IFERROR(VLOOKUP(H124,Kataloge!$E$2:$F$71,2,FALSE),"")</f>
        <v/>
      </c>
      <c r="J124" s="37" t="s">
        <v>28</v>
      </c>
      <c r="K124" s="178"/>
      <c r="L124" s="37"/>
      <c r="M124" s="178"/>
      <c r="N124" s="37"/>
      <c r="O124" s="209"/>
      <c r="P124" s="37"/>
      <c r="Q124" s="178"/>
      <c r="R124" s="37"/>
      <c r="S124" s="178"/>
      <c r="T124" s="37"/>
      <c r="U124" s="192"/>
      <c r="V124" s="37"/>
      <c r="W124" s="109"/>
      <c r="X124" s="37"/>
      <c r="Y124" s="109"/>
      <c r="Z124" s="37"/>
      <c r="AA124" s="109"/>
      <c r="AB124" s="37"/>
      <c r="AC124" s="109"/>
      <c r="AD124" s="37"/>
      <c r="AE124" s="109"/>
      <c r="AF124" s="37"/>
      <c r="AG124" s="109"/>
      <c r="AH124" s="37"/>
      <c r="AI124" s="179"/>
      <c r="AJ124" s="37"/>
      <c r="AK124" s="339">
        <f t="shared" ref="AK124" si="477">IF(AM124&gt;0,ROUND(ROUND(O124,4)*ROUND(AI124,2),2),0)</f>
        <v>0</v>
      </c>
      <c r="AL124" s="37"/>
      <c r="AM124" s="199">
        <f t="shared" ref="AM124" si="478">SUM(AR124:AW124)</f>
        <v>0</v>
      </c>
      <c r="AN124" s="97"/>
      <c r="AO124" s="354" t="str">
        <f t="shared" ref="AO124" si="479">IF(AND(W124&lt;&gt;"",Y124="",AA124="",AC124="",AE124="",AG124=""),"Hagel ist nur als Mehrgefahrenversicherung förderfähig!",
IF(AND(U124="",OR(W124&lt;&gt;"",Y124&lt;&gt;"",AA124&lt;&gt;"",AC124&lt;&gt;"",AE124&lt;&gt;"",AG124&lt;&gt;"")),"Bitte den Selbsbehalt eintragen!",
IF(BD124=1,"Der Selbstbehalt wurde nicht eingehalten!",
"")))</f>
        <v/>
      </c>
      <c r="AP124" s="302" t="s">
        <v>342</v>
      </c>
      <c r="AQ124" s="233">
        <f>IF(D124=$F$12,"Heilpflanzen",D124)</f>
        <v>0</v>
      </c>
      <c r="AR124" s="232">
        <f>IF(AND(W124&lt;&gt;"",SUM(AS124:AW124)&gt;0,U124&gt;=20%),1,0)</f>
        <v>0</v>
      </c>
      <c r="AS124" s="231">
        <f>IF(AND(Y124&lt;&gt;"",U124&gt;=20%),1,0)</f>
        <v>0</v>
      </c>
      <c r="AT124" s="231">
        <f>IF(AND(AA124&lt;&gt;"",U124&gt;=20%),1,0)</f>
        <v>0</v>
      </c>
      <c r="AU124" s="231">
        <f>IF(AND(AC124&lt;&gt;"",U124&gt;=20%),1,0)</f>
        <v>0</v>
      </c>
      <c r="AV124" s="231">
        <f>IF(AND(AE124&lt;&gt;"",U124&gt;=20%),1,0)</f>
        <v>0</v>
      </c>
      <c r="AW124" s="232">
        <f>IF(AG124&lt;&gt;"",1,0)</f>
        <v>0</v>
      </c>
      <c r="AX124" s="346">
        <f t="shared" ref="AX124" si="480">IF(AR124=1,ROUND($O124,4),0)</f>
        <v>0</v>
      </c>
      <c r="AY124" s="226">
        <f t="shared" ref="AY124" si="481">IF(AS124=1,ROUND($O124,4),0)</f>
        <v>0</v>
      </c>
      <c r="AZ124" s="226">
        <f t="shared" ref="AZ124" si="482">IF(AT124=1,ROUND($O124,4),0)</f>
        <v>0</v>
      </c>
      <c r="BA124" s="226">
        <f t="shared" ref="BA124" si="483">IF(AU124=1,ROUND($O124,4),0)</f>
        <v>0</v>
      </c>
      <c r="BB124" s="226">
        <f t="shared" ref="BB124" si="484">IF(AV124=1,ROUND($O124,4),0)</f>
        <v>0</v>
      </c>
      <c r="BC124" s="226">
        <f t="shared" ref="BC124" si="485">IF(AW124=1,ROUND($O124,4),0)</f>
        <v>0</v>
      </c>
      <c r="BD124" s="304">
        <f>IF(AW124&gt;0,0,IF(AND(U124&gt;0%,U124&lt;20%),1,0))</f>
        <v>0</v>
      </c>
      <c r="BE124" s="304"/>
    </row>
    <row r="125" spans="1:57" s="24" customFormat="1" ht="4" customHeight="1" x14ac:dyDescent="0.2">
      <c r="A125" s="338">
        <f t="shared" si="314"/>
        <v>0</v>
      </c>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97"/>
      <c r="AO125" s="181"/>
      <c r="AP125" s="78"/>
      <c r="AQ125" s="78"/>
      <c r="AR125" s="78"/>
      <c r="AS125" s="78"/>
      <c r="AT125" s="78"/>
      <c r="AU125" s="78"/>
      <c r="AV125" s="78"/>
      <c r="AW125" s="78"/>
      <c r="AX125" s="345"/>
      <c r="AY125" s="77"/>
      <c r="AZ125" s="77"/>
      <c r="BA125" s="77"/>
      <c r="BB125" s="77"/>
      <c r="BC125" s="77"/>
      <c r="BD125" s="227"/>
      <c r="BE125" s="227"/>
    </row>
    <row r="126" spans="1:57" s="24" customFormat="1" ht="18" customHeight="1" x14ac:dyDescent="0.25">
      <c r="A126" s="338">
        <f t="shared" si="304"/>
        <v>0</v>
      </c>
      <c r="B126" s="336">
        <f>IF(D126&lt;&gt;"",AP126,0)</f>
        <v>0</v>
      </c>
      <c r="C126" s="25"/>
      <c r="D126" s="178"/>
      <c r="E126" s="37"/>
      <c r="F126" s="178"/>
      <c r="G126" s="37"/>
      <c r="H126" s="367"/>
      <c r="I126" s="385" t="str">
        <f>IFERROR(VLOOKUP(H126,Kataloge!$E$2:$F$71,2,FALSE),"")</f>
        <v/>
      </c>
      <c r="J126" s="37" t="s">
        <v>28</v>
      </c>
      <c r="K126" s="178"/>
      <c r="L126" s="37"/>
      <c r="M126" s="178"/>
      <c r="N126" s="37"/>
      <c r="O126" s="209"/>
      <c r="P126" s="37"/>
      <c r="Q126" s="178"/>
      <c r="R126" s="37"/>
      <c r="S126" s="178"/>
      <c r="T126" s="37"/>
      <c r="U126" s="192"/>
      <c r="V126" s="37"/>
      <c r="W126" s="109"/>
      <c r="X126" s="37"/>
      <c r="Y126" s="109"/>
      <c r="Z126" s="37"/>
      <c r="AA126" s="109"/>
      <c r="AB126" s="37"/>
      <c r="AC126" s="109"/>
      <c r="AD126" s="37"/>
      <c r="AE126" s="109"/>
      <c r="AF126" s="37"/>
      <c r="AG126" s="109"/>
      <c r="AH126" s="37"/>
      <c r="AI126" s="179"/>
      <c r="AJ126" s="37"/>
      <c r="AK126" s="339">
        <f t="shared" ref="AK126" si="486">IF(AM126&gt;0,ROUND(ROUND(O126,4)*ROUND(AI126,2),2),0)</f>
        <v>0</v>
      </c>
      <c r="AL126" s="37"/>
      <c r="AM126" s="199">
        <f t="shared" ref="AM126" si="487">SUM(AR126:AW126)</f>
        <v>0</v>
      </c>
      <c r="AN126" s="97"/>
      <c r="AO126" s="354" t="str">
        <f t="shared" ref="AO126" si="488">IF(AND(W126&lt;&gt;"",Y126="",AA126="",AC126="",AE126="",AG126=""),"Hagel ist nur als Mehrgefahrenversicherung förderfähig!",
IF(AND(U126="",OR(W126&lt;&gt;"",Y126&lt;&gt;"",AA126&lt;&gt;"",AC126&lt;&gt;"",AE126&lt;&gt;"",AG126&lt;&gt;"")),"Bitte den Selbsbehalt eintragen!",
IF(BD126=1,"Der Selbstbehalt wurde nicht eingehalten!",
"")))</f>
        <v/>
      </c>
      <c r="AP126" s="302" t="s">
        <v>343</v>
      </c>
      <c r="AQ126" s="233">
        <f>IF(D126=$F$12,"Heilpflanzen",D126)</f>
        <v>0</v>
      </c>
      <c r="AR126" s="232">
        <f>IF(AND(W126&lt;&gt;"",SUM(AS126:AW126)&gt;0,U126&gt;=20%),1,0)</f>
        <v>0</v>
      </c>
      <c r="AS126" s="231">
        <f>IF(AND(Y126&lt;&gt;"",U126&gt;=20%),1,0)</f>
        <v>0</v>
      </c>
      <c r="AT126" s="231">
        <f>IF(AND(AA126&lt;&gt;"",U126&gt;=20%),1,0)</f>
        <v>0</v>
      </c>
      <c r="AU126" s="231">
        <f>IF(AND(AC126&lt;&gt;"",U126&gt;=20%),1,0)</f>
        <v>0</v>
      </c>
      <c r="AV126" s="231">
        <f>IF(AND(AE126&lt;&gt;"",U126&gt;=20%),1,0)</f>
        <v>0</v>
      </c>
      <c r="AW126" s="232">
        <f>IF(AG126&lt;&gt;"",1,0)</f>
        <v>0</v>
      </c>
      <c r="AX126" s="346">
        <f t="shared" ref="AX126" si="489">IF(AR126=1,ROUND($O126,4),0)</f>
        <v>0</v>
      </c>
      <c r="AY126" s="226">
        <f t="shared" ref="AY126" si="490">IF(AS126=1,ROUND($O126,4),0)</f>
        <v>0</v>
      </c>
      <c r="AZ126" s="226">
        <f t="shared" ref="AZ126" si="491">IF(AT126=1,ROUND($O126,4),0)</f>
        <v>0</v>
      </c>
      <c r="BA126" s="226">
        <f t="shared" ref="BA126" si="492">IF(AU126=1,ROUND($O126,4),0)</f>
        <v>0</v>
      </c>
      <c r="BB126" s="226">
        <f t="shared" ref="BB126" si="493">IF(AV126=1,ROUND($O126,4),0)</f>
        <v>0</v>
      </c>
      <c r="BC126" s="226">
        <f t="shared" ref="BC126" si="494">IF(AW126=1,ROUND($O126,4),0)</f>
        <v>0</v>
      </c>
      <c r="BD126" s="304">
        <f>IF(AW126&gt;0,0,IF(AND(U126&gt;0%,U126&lt;20%),1,0))</f>
        <v>0</v>
      </c>
      <c r="BE126" s="304"/>
    </row>
    <row r="127" spans="1:57" s="24" customFormat="1" ht="4" customHeight="1" x14ac:dyDescent="0.2">
      <c r="A127" s="338">
        <f t="shared" si="314"/>
        <v>0</v>
      </c>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97"/>
      <c r="AO127" s="181"/>
      <c r="AP127" s="78"/>
      <c r="AQ127" s="78"/>
      <c r="AR127" s="78"/>
      <c r="AS127" s="78"/>
      <c r="AT127" s="78"/>
      <c r="AU127" s="78"/>
      <c r="AV127" s="78"/>
      <c r="AW127" s="78"/>
      <c r="AX127" s="345"/>
      <c r="AY127" s="77"/>
      <c r="AZ127" s="77"/>
      <c r="BA127" s="77"/>
      <c r="BB127" s="77"/>
      <c r="BC127" s="77"/>
      <c r="BD127" s="227"/>
      <c r="BE127" s="227"/>
    </row>
    <row r="128" spans="1:57" s="24" customFormat="1" ht="18" customHeight="1" x14ac:dyDescent="0.25">
      <c r="A128" s="338">
        <f t="shared" si="304"/>
        <v>0</v>
      </c>
      <c r="B128" s="336">
        <f>IF(D128&lt;&gt;"",AP128,0)</f>
        <v>0</v>
      </c>
      <c r="C128" s="25"/>
      <c r="D128" s="178"/>
      <c r="E128" s="37"/>
      <c r="F128" s="178"/>
      <c r="G128" s="37"/>
      <c r="H128" s="367"/>
      <c r="I128" s="385" t="str">
        <f>IFERROR(VLOOKUP(H128,Kataloge!$E$2:$F$71,2,FALSE),"")</f>
        <v/>
      </c>
      <c r="J128" s="37" t="s">
        <v>28</v>
      </c>
      <c r="K128" s="178"/>
      <c r="L128" s="37"/>
      <c r="M128" s="178"/>
      <c r="N128" s="37"/>
      <c r="O128" s="209"/>
      <c r="P128" s="37"/>
      <c r="Q128" s="178"/>
      <c r="R128" s="37"/>
      <c r="S128" s="178"/>
      <c r="T128" s="37"/>
      <c r="U128" s="192"/>
      <c r="V128" s="37"/>
      <c r="W128" s="109"/>
      <c r="X128" s="37"/>
      <c r="Y128" s="109"/>
      <c r="Z128" s="37"/>
      <c r="AA128" s="109"/>
      <c r="AB128" s="37"/>
      <c r="AC128" s="109"/>
      <c r="AD128" s="37"/>
      <c r="AE128" s="109"/>
      <c r="AF128" s="37"/>
      <c r="AG128" s="109"/>
      <c r="AH128" s="37"/>
      <c r="AI128" s="179"/>
      <c r="AJ128" s="37"/>
      <c r="AK128" s="339">
        <f t="shared" ref="AK128" si="495">IF(AM128&gt;0,ROUND(ROUND(O128,4)*ROUND(AI128,2),2),0)</f>
        <v>0</v>
      </c>
      <c r="AL128" s="37"/>
      <c r="AM128" s="199">
        <f t="shared" ref="AM128" si="496">SUM(AR128:AW128)</f>
        <v>0</v>
      </c>
      <c r="AN128" s="97"/>
      <c r="AO128" s="354" t="str">
        <f t="shared" ref="AO128" si="497">IF(AND(W128&lt;&gt;"",Y128="",AA128="",AC128="",AE128="",AG128=""),"Hagel ist nur als Mehrgefahrenversicherung förderfähig!",
IF(AND(U128="",OR(W128&lt;&gt;"",Y128&lt;&gt;"",AA128&lt;&gt;"",AC128&lt;&gt;"",AE128&lt;&gt;"",AG128&lt;&gt;"")),"Bitte den Selbsbehalt eintragen!",
IF(BD128=1,"Der Selbstbehalt wurde nicht eingehalten!",
"")))</f>
        <v/>
      </c>
      <c r="AP128" s="302" t="s">
        <v>344</v>
      </c>
      <c r="AQ128" s="233">
        <f>IF(D128=$F$12,"Heilpflanzen",D128)</f>
        <v>0</v>
      </c>
      <c r="AR128" s="232">
        <f>IF(AND(W128&lt;&gt;"",SUM(AS128:AW128)&gt;0,U128&gt;=20%),1,0)</f>
        <v>0</v>
      </c>
      <c r="AS128" s="231">
        <f>IF(AND(Y128&lt;&gt;"",U128&gt;=20%),1,0)</f>
        <v>0</v>
      </c>
      <c r="AT128" s="231">
        <f>IF(AND(AA128&lt;&gt;"",U128&gt;=20%),1,0)</f>
        <v>0</v>
      </c>
      <c r="AU128" s="231">
        <f>IF(AND(AC128&lt;&gt;"",U128&gt;=20%),1,0)</f>
        <v>0</v>
      </c>
      <c r="AV128" s="231">
        <f>IF(AND(AE128&lt;&gt;"",U128&gt;=20%),1,0)</f>
        <v>0</v>
      </c>
      <c r="AW128" s="232">
        <f>IF(AG128&lt;&gt;"",1,0)</f>
        <v>0</v>
      </c>
      <c r="AX128" s="346">
        <f t="shared" ref="AX128" si="498">IF(AR128=1,ROUND($O128,4),0)</f>
        <v>0</v>
      </c>
      <c r="AY128" s="226">
        <f t="shared" ref="AY128" si="499">IF(AS128=1,ROUND($O128,4),0)</f>
        <v>0</v>
      </c>
      <c r="AZ128" s="226">
        <f t="shared" ref="AZ128" si="500">IF(AT128=1,ROUND($O128,4),0)</f>
        <v>0</v>
      </c>
      <c r="BA128" s="226">
        <f t="shared" ref="BA128" si="501">IF(AU128=1,ROUND($O128,4),0)</f>
        <v>0</v>
      </c>
      <c r="BB128" s="226">
        <f t="shared" ref="BB128" si="502">IF(AV128=1,ROUND($O128,4),0)</f>
        <v>0</v>
      </c>
      <c r="BC128" s="226">
        <f t="shared" ref="BC128" si="503">IF(AW128=1,ROUND($O128,4),0)</f>
        <v>0</v>
      </c>
      <c r="BD128" s="304">
        <f>IF(AW128&gt;0,0,IF(AND(U128&gt;0%,U128&lt;20%),1,0))</f>
        <v>0</v>
      </c>
      <c r="BE128" s="304"/>
    </row>
    <row r="129" spans="1:57" s="24" customFormat="1" ht="4" customHeight="1" x14ac:dyDescent="0.2">
      <c r="A129" s="338">
        <f t="shared" si="314"/>
        <v>0</v>
      </c>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97"/>
      <c r="AO129" s="181"/>
      <c r="AP129" s="78"/>
      <c r="AQ129" s="78"/>
      <c r="AR129" s="78"/>
      <c r="AS129" s="78"/>
      <c r="AT129" s="78"/>
      <c r="AU129" s="78"/>
      <c r="AV129" s="78"/>
      <c r="AW129" s="78"/>
      <c r="AX129" s="345"/>
      <c r="AY129" s="77"/>
      <c r="AZ129" s="77"/>
      <c r="BA129" s="77"/>
      <c r="BB129" s="77"/>
      <c r="BC129" s="77"/>
      <c r="BD129" s="227"/>
      <c r="BE129" s="227"/>
    </row>
    <row r="130" spans="1:57" s="24" customFormat="1" ht="18" customHeight="1" x14ac:dyDescent="0.25">
      <c r="A130" s="338">
        <f t="shared" si="304"/>
        <v>0</v>
      </c>
      <c r="B130" s="336">
        <f>IF(D130&lt;&gt;"",AP130,0)</f>
        <v>0</v>
      </c>
      <c r="C130" s="25"/>
      <c r="D130" s="178"/>
      <c r="E130" s="37"/>
      <c r="F130" s="178"/>
      <c r="G130" s="37"/>
      <c r="H130" s="367"/>
      <c r="I130" s="385" t="str">
        <f>IFERROR(VLOOKUP(H130,Kataloge!$E$2:$F$71,2,FALSE),"")</f>
        <v/>
      </c>
      <c r="J130" s="37" t="s">
        <v>28</v>
      </c>
      <c r="K130" s="178"/>
      <c r="L130" s="37"/>
      <c r="M130" s="178"/>
      <c r="N130" s="37"/>
      <c r="O130" s="209"/>
      <c r="P130" s="37"/>
      <c r="Q130" s="178"/>
      <c r="R130" s="37"/>
      <c r="S130" s="178"/>
      <c r="T130" s="37"/>
      <c r="U130" s="192"/>
      <c r="V130" s="37"/>
      <c r="W130" s="109"/>
      <c r="X130" s="37"/>
      <c r="Y130" s="109"/>
      <c r="Z130" s="37"/>
      <c r="AA130" s="109"/>
      <c r="AB130" s="37"/>
      <c r="AC130" s="109"/>
      <c r="AD130" s="37"/>
      <c r="AE130" s="109"/>
      <c r="AF130" s="37"/>
      <c r="AG130" s="109"/>
      <c r="AH130" s="37"/>
      <c r="AI130" s="179"/>
      <c r="AJ130" s="37"/>
      <c r="AK130" s="339">
        <f t="shared" ref="AK130" si="504">IF(AM130&gt;0,ROUND(ROUND(O130,4)*ROUND(AI130,2),2),0)</f>
        <v>0</v>
      </c>
      <c r="AL130" s="37"/>
      <c r="AM130" s="199">
        <f t="shared" ref="AM130" si="505">SUM(AR130:AW130)</f>
        <v>0</v>
      </c>
      <c r="AN130" s="97"/>
      <c r="AO130" s="354" t="str">
        <f t="shared" ref="AO130" si="506">IF(AND(W130&lt;&gt;"",Y130="",AA130="",AC130="",AE130="",AG130=""),"Hagel ist nur als Mehrgefahrenversicherung förderfähig!",
IF(AND(U130="",OR(W130&lt;&gt;"",Y130&lt;&gt;"",AA130&lt;&gt;"",AC130&lt;&gt;"",AE130&lt;&gt;"",AG130&lt;&gt;"")),"Bitte den Selbsbehalt eintragen!",
IF(BD130=1,"Der Selbstbehalt wurde nicht eingehalten!",
"")))</f>
        <v/>
      </c>
      <c r="AP130" s="302" t="s">
        <v>345</v>
      </c>
      <c r="AQ130" s="233">
        <f>IF(D130=$F$12,"Heilpflanzen",D130)</f>
        <v>0</v>
      </c>
      <c r="AR130" s="232">
        <f>IF(AND(W130&lt;&gt;"",SUM(AS130:AW130)&gt;0,U130&gt;=20%),1,0)</f>
        <v>0</v>
      </c>
      <c r="AS130" s="231">
        <f>IF(AND(Y130&lt;&gt;"",U130&gt;=20%),1,0)</f>
        <v>0</v>
      </c>
      <c r="AT130" s="231">
        <f>IF(AND(AA130&lt;&gt;"",U130&gt;=20%),1,0)</f>
        <v>0</v>
      </c>
      <c r="AU130" s="231">
        <f>IF(AND(AC130&lt;&gt;"",U130&gt;=20%),1,0)</f>
        <v>0</v>
      </c>
      <c r="AV130" s="231">
        <f>IF(AND(AE130&lt;&gt;"",U130&gt;=20%),1,0)</f>
        <v>0</v>
      </c>
      <c r="AW130" s="232">
        <f>IF(AG130&lt;&gt;"",1,0)</f>
        <v>0</v>
      </c>
      <c r="AX130" s="346">
        <f t="shared" ref="AX130" si="507">IF(AR130=1,ROUND($O130,4),0)</f>
        <v>0</v>
      </c>
      <c r="AY130" s="226">
        <f t="shared" ref="AY130" si="508">IF(AS130=1,ROUND($O130,4),0)</f>
        <v>0</v>
      </c>
      <c r="AZ130" s="226">
        <f t="shared" ref="AZ130" si="509">IF(AT130=1,ROUND($O130,4),0)</f>
        <v>0</v>
      </c>
      <c r="BA130" s="226">
        <f t="shared" ref="BA130" si="510">IF(AU130=1,ROUND($O130,4),0)</f>
        <v>0</v>
      </c>
      <c r="BB130" s="226">
        <f t="shared" ref="BB130" si="511">IF(AV130=1,ROUND($O130,4),0)</f>
        <v>0</v>
      </c>
      <c r="BC130" s="226">
        <f t="shared" ref="BC130" si="512">IF(AW130=1,ROUND($O130,4),0)</f>
        <v>0</v>
      </c>
      <c r="BD130" s="304">
        <f>IF(AW130&gt;0,0,IF(AND(U130&gt;0%,U130&lt;20%),1,0))</f>
        <v>0</v>
      </c>
      <c r="BE130" s="304"/>
    </row>
    <row r="131" spans="1:57" s="24" customFormat="1" ht="4" customHeight="1" x14ac:dyDescent="0.2">
      <c r="A131" s="338">
        <f t="shared" si="314"/>
        <v>0</v>
      </c>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97"/>
      <c r="AO131" s="181"/>
      <c r="AP131" s="78"/>
      <c r="AQ131" s="78"/>
      <c r="AR131" s="78"/>
      <c r="AS131" s="78"/>
      <c r="AT131" s="78"/>
      <c r="AU131" s="78"/>
      <c r="AV131" s="78"/>
      <c r="AW131" s="78"/>
      <c r="AX131" s="345"/>
      <c r="AY131" s="77"/>
      <c r="AZ131" s="77"/>
      <c r="BA131" s="77"/>
      <c r="BB131" s="77"/>
      <c r="BC131" s="77"/>
      <c r="BD131" s="227"/>
      <c r="BE131" s="227"/>
    </row>
    <row r="132" spans="1:57" s="24" customFormat="1" ht="18" customHeight="1" x14ac:dyDescent="0.25">
      <c r="A132" s="338">
        <f t="shared" si="304"/>
        <v>0</v>
      </c>
      <c r="B132" s="336">
        <f>IF(D132&lt;&gt;"",AP132,0)</f>
        <v>0</v>
      </c>
      <c r="C132" s="25"/>
      <c r="D132" s="178"/>
      <c r="E132" s="37"/>
      <c r="F132" s="178"/>
      <c r="G132" s="37"/>
      <c r="H132" s="367"/>
      <c r="I132" s="385" t="str">
        <f>IFERROR(VLOOKUP(H132,Kataloge!$E$2:$F$71,2,FALSE),"")</f>
        <v/>
      </c>
      <c r="J132" s="37" t="s">
        <v>28</v>
      </c>
      <c r="K132" s="178"/>
      <c r="L132" s="37"/>
      <c r="M132" s="178"/>
      <c r="N132" s="37"/>
      <c r="O132" s="209"/>
      <c r="P132" s="37"/>
      <c r="Q132" s="178"/>
      <c r="R132" s="37"/>
      <c r="S132" s="178"/>
      <c r="T132" s="37"/>
      <c r="U132" s="192"/>
      <c r="V132" s="37"/>
      <c r="W132" s="109"/>
      <c r="X132" s="37"/>
      <c r="Y132" s="109"/>
      <c r="Z132" s="37"/>
      <c r="AA132" s="109"/>
      <c r="AB132" s="37"/>
      <c r="AC132" s="109"/>
      <c r="AD132" s="37"/>
      <c r="AE132" s="109"/>
      <c r="AF132" s="37"/>
      <c r="AG132" s="109"/>
      <c r="AH132" s="37"/>
      <c r="AI132" s="179"/>
      <c r="AJ132" s="37"/>
      <c r="AK132" s="339">
        <f t="shared" ref="AK132" si="513">IF(AM132&gt;0,ROUND(ROUND(O132,4)*ROUND(AI132,2),2),0)</f>
        <v>0</v>
      </c>
      <c r="AL132" s="37"/>
      <c r="AM132" s="199">
        <f t="shared" ref="AM132" si="514">SUM(AR132:AW132)</f>
        <v>0</v>
      </c>
      <c r="AN132" s="97"/>
      <c r="AO132" s="354" t="str">
        <f t="shared" ref="AO132" si="515">IF(AND(W132&lt;&gt;"",Y132="",AA132="",AC132="",AE132="",AG132=""),"Hagel ist nur als Mehrgefahrenversicherung förderfähig!",
IF(AND(U132="",OR(W132&lt;&gt;"",Y132&lt;&gt;"",AA132&lt;&gt;"",AC132&lt;&gt;"",AE132&lt;&gt;"",AG132&lt;&gt;"")),"Bitte den Selbsbehalt eintragen!",
IF(BD132=1,"Der Selbstbehalt wurde nicht eingehalten!",
"")))</f>
        <v/>
      </c>
      <c r="AP132" s="302" t="s">
        <v>346</v>
      </c>
      <c r="AQ132" s="233">
        <f>IF(D132=$F$12,"Heilpflanzen",D132)</f>
        <v>0</v>
      </c>
      <c r="AR132" s="232">
        <f>IF(AND(W132&lt;&gt;"",SUM(AS132:AW132)&gt;0,U132&gt;=20%),1,0)</f>
        <v>0</v>
      </c>
      <c r="AS132" s="231">
        <f>IF(AND(Y132&lt;&gt;"",U132&gt;=20%),1,0)</f>
        <v>0</v>
      </c>
      <c r="AT132" s="231">
        <f>IF(AND(AA132&lt;&gt;"",U132&gt;=20%),1,0)</f>
        <v>0</v>
      </c>
      <c r="AU132" s="231">
        <f>IF(AND(AC132&lt;&gt;"",U132&gt;=20%),1,0)</f>
        <v>0</v>
      </c>
      <c r="AV132" s="231">
        <f>IF(AND(AE132&lt;&gt;"",U132&gt;=20%),1,0)</f>
        <v>0</v>
      </c>
      <c r="AW132" s="232">
        <f>IF(AG132&lt;&gt;"",1,0)</f>
        <v>0</v>
      </c>
      <c r="AX132" s="346">
        <f t="shared" ref="AX132" si="516">IF(AR132=1,ROUND($O132,4),0)</f>
        <v>0</v>
      </c>
      <c r="AY132" s="226">
        <f t="shared" ref="AY132" si="517">IF(AS132=1,ROUND($O132,4),0)</f>
        <v>0</v>
      </c>
      <c r="AZ132" s="226">
        <f t="shared" ref="AZ132" si="518">IF(AT132=1,ROUND($O132,4),0)</f>
        <v>0</v>
      </c>
      <c r="BA132" s="226">
        <f t="shared" ref="BA132" si="519">IF(AU132=1,ROUND($O132,4),0)</f>
        <v>0</v>
      </c>
      <c r="BB132" s="226">
        <f t="shared" ref="BB132" si="520">IF(AV132=1,ROUND($O132,4),0)</f>
        <v>0</v>
      </c>
      <c r="BC132" s="226">
        <f t="shared" ref="BC132" si="521">IF(AW132=1,ROUND($O132,4),0)</f>
        <v>0</v>
      </c>
      <c r="BD132" s="304">
        <f>IF(AW132&gt;0,0,IF(AND(U132&gt;0%,U132&lt;20%),1,0))</f>
        <v>0</v>
      </c>
      <c r="BE132" s="304"/>
    </row>
    <row r="133" spans="1:57" s="24" customFormat="1" ht="4" customHeight="1" x14ac:dyDescent="0.2">
      <c r="A133" s="338">
        <f t="shared" si="314"/>
        <v>0</v>
      </c>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97"/>
      <c r="AO133" s="181"/>
      <c r="AP133" s="78"/>
      <c r="AQ133" s="78"/>
      <c r="AR133" s="78"/>
      <c r="AS133" s="78"/>
      <c r="AT133" s="78"/>
      <c r="AU133" s="78"/>
      <c r="AV133" s="78"/>
      <c r="AW133" s="78"/>
      <c r="AX133" s="345"/>
      <c r="AY133" s="77"/>
      <c r="AZ133" s="77"/>
      <c r="BA133" s="77"/>
      <c r="BB133" s="77"/>
      <c r="BC133" s="77"/>
      <c r="BD133" s="227"/>
      <c r="BE133" s="227"/>
    </row>
    <row r="134" spans="1:57" s="24" customFormat="1" ht="18" customHeight="1" x14ac:dyDescent="0.25">
      <c r="A134" s="338">
        <f t="shared" si="304"/>
        <v>0</v>
      </c>
      <c r="B134" s="336">
        <f>IF(D134&lt;&gt;"",AP134,0)</f>
        <v>0</v>
      </c>
      <c r="C134" s="25"/>
      <c r="D134" s="178"/>
      <c r="E134" s="37"/>
      <c r="F134" s="178"/>
      <c r="G134" s="37"/>
      <c r="H134" s="367"/>
      <c r="I134" s="385" t="str">
        <f>IFERROR(VLOOKUP(H134,Kataloge!$E$2:$F$71,2,FALSE),"")</f>
        <v/>
      </c>
      <c r="J134" s="37" t="s">
        <v>28</v>
      </c>
      <c r="K134" s="178"/>
      <c r="L134" s="37"/>
      <c r="M134" s="178"/>
      <c r="N134" s="37"/>
      <c r="O134" s="209"/>
      <c r="P134" s="37"/>
      <c r="Q134" s="178"/>
      <c r="R134" s="37"/>
      <c r="S134" s="178"/>
      <c r="T134" s="37"/>
      <c r="U134" s="192"/>
      <c r="V134" s="37"/>
      <c r="W134" s="109"/>
      <c r="X134" s="37"/>
      <c r="Y134" s="109"/>
      <c r="Z134" s="37"/>
      <c r="AA134" s="109"/>
      <c r="AB134" s="37"/>
      <c r="AC134" s="109"/>
      <c r="AD134" s="37"/>
      <c r="AE134" s="109"/>
      <c r="AF134" s="37"/>
      <c r="AG134" s="109"/>
      <c r="AH134" s="37"/>
      <c r="AI134" s="179"/>
      <c r="AJ134" s="37"/>
      <c r="AK134" s="339">
        <f t="shared" ref="AK134" si="522">IF(AM134&gt;0,ROUND(ROUND(O134,4)*ROUND(AI134,2),2),0)</f>
        <v>0</v>
      </c>
      <c r="AL134" s="37"/>
      <c r="AM134" s="199">
        <f t="shared" ref="AM134" si="523">SUM(AR134:AW134)</f>
        <v>0</v>
      </c>
      <c r="AN134" s="97"/>
      <c r="AO134" s="354" t="str">
        <f t="shared" ref="AO134" si="524">IF(AND(W134&lt;&gt;"",Y134="",AA134="",AC134="",AE134="",AG134=""),"Hagel ist nur als Mehrgefahrenversicherung förderfähig!",
IF(AND(U134="",OR(W134&lt;&gt;"",Y134&lt;&gt;"",AA134&lt;&gt;"",AC134&lt;&gt;"",AE134&lt;&gt;"",AG134&lt;&gt;"")),"Bitte den Selbsbehalt eintragen!",
IF(BD134=1,"Der Selbstbehalt wurde nicht eingehalten!",
"")))</f>
        <v/>
      </c>
      <c r="AP134" s="302" t="s">
        <v>347</v>
      </c>
      <c r="AQ134" s="233">
        <f>IF(D134=$F$12,"Heilpflanzen",D134)</f>
        <v>0</v>
      </c>
      <c r="AR134" s="232">
        <f>IF(AND(W134&lt;&gt;"",SUM(AS134:AW134)&gt;0,U134&gt;=20%),1,0)</f>
        <v>0</v>
      </c>
      <c r="AS134" s="231">
        <f>IF(AND(Y134&lt;&gt;"",U134&gt;=20%),1,0)</f>
        <v>0</v>
      </c>
      <c r="AT134" s="231">
        <f>IF(AND(AA134&lt;&gt;"",U134&gt;=20%),1,0)</f>
        <v>0</v>
      </c>
      <c r="AU134" s="231">
        <f>IF(AND(AC134&lt;&gt;"",U134&gt;=20%),1,0)</f>
        <v>0</v>
      </c>
      <c r="AV134" s="231">
        <f>IF(AND(AE134&lt;&gt;"",U134&gt;=20%),1,0)</f>
        <v>0</v>
      </c>
      <c r="AW134" s="232">
        <f>IF(AG134&lt;&gt;"",1,0)</f>
        <v>0</v>
      </c>
      <c r="AX134" s="346">
        <f t="shared" ref="AX134" si="525">IF(AR134=1,ROUND($O134,4),0)</f>
        <v>0</v>
      </c>
      <c r="AY134" s="226">
        <f t="shared" ref="AY134" si="526">IF(AS134=1,ROUND($O134,4),0)</f>
        <v>0</v>
      </c>
      <c r="AZ134" s="226">
        <f t="shared" ref="AZ134" si="527">IF(AT134=1,ROUND($O134,4),0)</f>
        <v>0</v>
      </c>
      <c r="BA134" s="226">
        <f t="shared" ref="BA134" si="528">IF(AU134=1,ROUND($O134,4),0)</f>
        <v>0</v>
      </c>
      <c r="BB134" s="226">
        <f t="shared" ref="BB134" si="529">IF(AV134=1,ROUND($O134,4),0)</f>
        <v>0</v>
      </c>
      <c r="BC134" s="226">
        <f t="shared" ref="BC134" si="530">IF(AW134=1,ROUND($O134,4),0)</f>
        <v>0</v>
      </c>
      <c r="BD134" s="304">
        <f>IF(AW134&gt;0,0,IF(AND(U134&gt;0%,U134&lt;20%),1,0))</f>
        <v>0</v>
      </c>
      <c r="BE134" s="304"/>
    </row>
    <row r="135" spans="1:57" s="24" customFormat="1" ht="4" customHeight="1" x14ac:dyDescent="0.2">
      <c r="A135" s="338">
        <f t="shared" si="314"/>
        <v>0</v>
      </c>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97"/>
      <c r="AO135" s="181"/>
      <c r="AP135" s="78"/>
      <c r="AQ135" s="78"/>
      <c r="AR135" s="78"/>
      <c r="AS135" s="78"/>
      <c r="AT135" s="78"/>
      <c r="AU135" s="78"/>
      <c r="AV135" s="78"/>
      <c r="AW135" s="78"/>
      <c r="AX135" s="345"/>
      <c r="AY135" s="77"/>
      <c r="AZ135" s="77"/>
      <c r="BA135" s="77"/>
      <c r="BB135" s="77"/>
      <c r="BC135" s="77"/>
      <c r="BD135" s="227"/>
      <c r="BE135" s="227"/>
    </row>
    <row r="136" spans="1:57" s="24" customFormat="1" ht="18" customHeight="1" x14ac:dyDescent="0.25">
      <c r="A136" s="338">
        <f t="shared" si="304"/>
        <v>0</v>
      </c>
      <c r="B136" s="336">
        <f>IF(D136&lt;&gt;"",AP136,0)</f>
        <v>0</v>
      </c>
      <c r="C136" s="25"/>
      <c r="D136" s="178"/>
      <c r="E136" s="37"/>
      <c r="F136" s="178"/>
      <c r="G136" s="37"/>
      <c r="H136" s="367"/>
      <c r="I136" s="385" t="str">
        <f>IFERROR(VLOOKUP(H136,Kataloge!$E$2:$F$71,2,FALSE),"")</f>
        <v/>
      </c>
      <c r="J136" s="37" t="s">
        <v>28</v>
      </c>
      <c r="K136" s="178"/>
      <c r="L136" s="37"/>
      <c r="M136" s="178"/>
      <c r="N136" s="37"/>
      <c r="O136" s="209"/>
      <c r="P136" s="37"/>
      <c r="Q136" s="178"/>
      <c r="R136" s="37"/>
      <c r="S136" s="178"/>
      <c r="T136" s="37"/>
      <c r="U136" s="192"/>
      <c r="V136" s="37"/>
      <c r="W136" s="109"/>
      <c r="X136" s="37"/>
      <c r="Y136" s="109"/>
      <c r="Z136" s="37"/>
      <c r="AA136" s="109"/>
      <c r="AB136" s="37"/>
      <c r="AC136" s="109"/>
      <c r="AD136" s="37"/>
      <c r="AE136" s="109"/>
      <c r="AF136" s="37"/>
      <c r="AG136" s="109"/>
      <c r="AH136" s="37"/>
      <c r="AI136" s="179"/>
      <c r="AJ136" s="37"/>
      <c r="AK136" s="339">
        <f t="shared" ref="AK136" si="531">IF(AM136&gt;0,ROUND(ROUND(O136,4)*ROUND(AI136,2),2),0)</f>
        <v>0</v>
      </c>
      <c r="AL136" s="37"/>
      <c r="AM136" s="199">
        <f t="shared" ref="AM136" si="532">SUM(AR136:AW136)</f>
        <v>0</v>
      </c>
      <c r="AN136" s="97"/>
      <c r="AO136" s="354" t="str">
        <f t="shared" ref="AO136" si="533">IF(AND(W136&lt;&gt;"",Y136="",AA136="",AC136="",AE136="",AG136=""),"Hagel ist nur als Mehrgefahrenversicherung förderfähig!",
IF(AND(U136="",OR(W136&lt;&gt;"",Y136&lt;&gt;"",AA136&lt;&gt;"",AC136&lt;&gt;"",AE136&lt;&gt;"",AG136&lt;&gt;"")),"Bitte den Selbsbehalt eintragen!",
IF(BD136=1,"Der Selbstbehalt wurde nicht eingehalten!",
"")))</f>
        <v/>
      </c>
      <c r="AP136" s="302" t="s">
        <v>348</v>
      </c>
      <c r="AQ136" s="233">
        <f>IF(D136=$F$12,"Heilpflanzen",D136)</f>
        <v>0</v>
      </c>
      <c r="AR136" s="232">
        <f>IF(AND(W136&lt;&gt;"",SUM(AS136:AW136)&gt;0,U136&gt;=20%),1,0)</f>
        <v>0</v>
      </c>
      <c r="AS136" s="231">
        <f>IF(AND(Y136&lt;&gt;"",U136&gt;=20%),1,0)</f>
        <v>0</v>
      </c>
      <c r="AT136" s="231">
        <f>IF(AND(AA136&lt;&gt;"",U136&gt;=20%),1,0)</f>
        <v>0</v>
      </c>
      <c r="AU136" s="231">
        <f>IF(AND(AC136&lt;&gt;"",U136&gt;=20%),1,0)</f>
        <v>0</v>
      </c>
      <c r="AV136" s="231">
        <f>IF(AND(AE136&lt;&gt;"",U136&gt;=20%),1,0)</f>
        <v>0</v>
      </c>
      <c r="AW136" s="232">
        <f>IF(AG136&lt;&gt;"",1,0)</f>
        <v>0</v>
      </c>
      <c r="AX136" s="346">
        <f t="shared" ref="AX136" si="534">IF(AR136=1,ROUND($O136,4),0)</f>
        <v>0</v>
      </c>
      <c r="AY136" s="226">
        <f t="shared" ref="AY136" si="535">IF(AS136=1,ROUND($O136,4),0)</f>
        <v>0</v>
      </c>
      <c r="AZ136" s="226">
        <f t="shared" ref="AZ136" si="536">IF(AT136=1,ROUND($O136,4),0)</f>
        <v>0</v>
      </c>
      <c r="BA136" s="226">
        <f t="shared" ref="BA136" si="537">IF(AU136=1,ROUND($O136,4),0)</f>
        <v>0</v>
      </c>
      <c r="BB136" s="226">
        <f t="shared" ref="BB136" si="538">IF(AV136=1,ROUND($O136,4),0)</f>
        <v>0</v>
      </c>
      <c r="BC136" s="226">
        <f t="shared" ref="BC136" si="539">IF(AW136=1,ROUND($O136,4),0)</f>
        <v>0</v>
      </c>
      <c r="BD136" s="304">
        <f>IF(AW136&gt;0,0,IF(AND(U136&gt;0%,U136&lt;20%),1,0))</f>
        <v>0</v>
      </c>
      <c r="BE136" s="304"/>
    </row>
    <row r="137" spans="1:57" s="24" customFormat="1" ht="4" customHeight="1" x14ac:dyDescent="0.2">
      <c r="A137" s="338">
        <f t="shared" si="314"/>
        <v>0</v>
      </c>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97"/>
      <c r="AO137" s="181"/>
      <c r="AP137" s="78"/>
      <c r="AQ137" s="78"/>
      <c r="AR137" s="78"/>
      <c r="AS137" s="78"/>
      <c r="AT137" s="78"/>
      <c r="AU137" s="78"/>
      <c r="AV137" s="78"/>
      <c r="AW137" s="78"/>
      <c r="AX137" s="345"/>
      <c r="AY137" s="77"/>
      <c r="AZ137" s="77"/>
      <c r="BA137" s="77"/>
      <c r="BB137" s="77"/>
      <c r="BC137" s="77"/>
      <c r="BD137" s="227"/>
      <c r="BE137" s="227"/>
    </row>
    <row r="138" spans="1:57" s="24" customFormat="1" ht="18" customHeight="1" x14ac:dyDescent="0.25">
      <c r="A138" s="338">
        <f t="shared" si="304"/>
        <v>0</v>
      </c>
      <c r="B138" s="336">
        <f>IF(D138&lt;&gt;"",AP138,0)</f>
        <v>0</v>
      </c>
      <c r="C138" s="25"/>
      <c r="D138" s="178"/>
      <c r="E138" s="37"/>
      <c r="F138" s="178"/>
      <c r="G138" s="37"/>
      <c r="H138" s="367"/>
      <c r="I138" s="385" t="str">
        <f>IFERROR(VLOOKUP(H138,Kataloge!$E$2:$F$71,2,FALSE),"")</f>
        <v/>
      </c>
      <c r="J138" s="37" t="s">
        <v>28</v>
      </c>
      <c r="K138" s="178"/>
      <c r="L138" s="37"/>
      <c r="M138" s="178"/>
      <c r="N138" s="37"/>
      <c r="O138" s="209"/>
      <c r="P138" s="37"/>
      <c r="Q138" s="178"/>
      <c r="R138" s="37"/>
      <c r="S138" s="178"/>
      <c r="T138" s="37"/>
      <c r="U138" s="192"/>
      <c r="V138" s="37"/>
      <c r="W138" s="109"/>
      <c r="X138" s="37"/>
      <c r="Y138" s="109"/>
      <c r="Z138" s="37"/>
      <c r="AA138" s="109"/>
      <c r="AB138" s="37"/>
      <c r="AC138" s="109"/>
      <c r="AD138" s="37"/>
      <c r="AE138" s="109"/>
      <c r="AF138" s="37"/>
      <c r="AG138" s="109"/>
      <c r="AH138" s="37"/>
      <c r="AI138" s="179"/>
      <c r="AJ138" s="37"/>
      <c r="AK138" s="339">
        <f t="shared" ref="AK138" si="540">IF(AM138&gt;0,ROUND(ROUND(O138,4)*ROUND(AI138,2),2),0)</f>
        <v>0</v>
      </c>
      <c r="AL138" s="37"/>
      <c r="AM138" s="199">
        <f t="shared" ref="AM138" si="541">SUM(AR138:AW138)</f>
        <v>0</v>
      </c>
      <c r="AN138" s="97"/>
      <c r="AO138" s="354" t="str">
        <f t="shared" ref="AO138" si="542">IF(AND(W138&lt;&gt;"",Y138="",AA138="",AC138="",AE138="",AG138=""),"Hagel ist nur als Mehrgefahrenversicherung förderfähig!",
IF(AND(U138="",OR(W138&lt;&gt;"",Y138&lt;&gt;"",AA138&lt;&gt;"",AC138&lt;&gt;"",AE138&lt;&gt;"",AG138&lt;&gt;"")),"Bitte den Selbsbehalt eintragen!",
IF(BD138=1,"Der Selbstbehalt wurde nicht eingehalten!",
"")))</f>
        <v/>
      </c>
      <c r="AP138" s="302" t="s">
        <v>349</v>
      </c>
      <c r="AQ138" s="233">
        <f>IF(D138=$F$12,"Heilpflanzen",D138)</f>
        <v>0</v>
      </c>
      <c r="AR138" s="232">
        <f>IF(AND(W138&lt;&gt;"",SUM(AS138:AW138)&gt;0,U138&gt;=20%),1,0)</f>
        <v>0</v>
      </c>
      <c r="AS138" s="231">
        <f>IF(AND(Y138&lt;&gt;"",U138&gt;=20%),1,0)</f>
        <v>0</v>
      </c>
      <c r="AT138" s="231">
        <f>IF(AND(AA138&lt;&gt;"",U138&gt;=20%),1,0)</f>
        <v>0</v>
      </c>
      <c r="AU138" s="231">
        <f>IF(AND(AC138&lt;&gt;"",U138&gt;=20%),1,0)</f>
        <v>0</v>
      </c>
      <c r="AV138" s="231">
        <f>IF(AND(AE138&lt;&gt;"",U138&gt;=20%),1,0)</f>
        <v>0</v>
      </c>
      <c r="AW138" s="232">
        <f>IF(AG138&lt;&gt;"",1,0)</f>
        <v>0</v>
      </c>
      <c r="AX138" s="346">
        <f t="shared" ref="AX138" si="543">IF(AR138=1,ROUND($O138,4),0)</f>
        <v>0</v>
      </c>
      <c r="AY138" s="226">
        <f t="shared" ref="AY138" si="544">IF(AS138=1,ROUND($O138,4),0)</f>
        <v>0</v>
      </c>
      <c r="AZ138" s="226">
        <f t="shared" ref="AZ138" si="545">IF(AT138=1,ROUND($O138,4),0)</f>
        <v>0</v>
      </c>
      <c r="BA138" s="226">
        <f t="shared" ref="BA138" si="546">IF(AU138=1,ROUND($O138,4),0)</f>
        <v>0</v>
      </c>
      <c r="BB138" s="226">
        <f t="shared" ref="BB138" si="547">IF(AV138=1,ROUND($O138,4),0)</f>
        <v>0</v>
      </c>
      <c r="BC138" s="226">
        <f t="shared" ref="BC138" si="548">IF(AW138=1,ROUND($O138,4),0)</f>
        <v>0</v>
      </c>
      <c r="BD138" s="304">
        <f>IF(AW138&gt;0,0,IF(AND(U138&gt;0%,U138&lt;20%),1,0))</f>
        <v>0</v>
      </c>
      <c r="BE138" s="304"/>
    </row>
    <row r="139" spans="1:57" s="24" customFormat="1" ht="4" customHeight="1" x14ac:dyDescent="0.2">
      <c r="A139" s="338">
        <f t="shared" si="314"/>
        <v>0</v>
      </c>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97"/>
      <c r="AO139" s="181"/>
      <c r="AP139" s="78"/>
      <c r="AQ139" s="78"/>
      <c r="AR139" s="78"/>
      <c r="AS139" s="78"/>
      <c r="AT139" s="78"/>
      <c r="AU139" s="78"/>
      <c r="AV139" s="78"/>
      <c r="AW139" s="78"/>
      <c r="AX139" s="345"/>
      <c r="AY139" s="77"/>
      <c r="AZ139" s="77"/>
      <c r="BA139" s="77"/>
      <c r="BB139" s="77"/>
      <c r="BC139" s="77"/>
      <c r="BD139" s="227"/>
      <c r="BE139" s="227"/>
    </row>
    <row r="140" spans="1:57" s="24" customFormat="1" ht="18" customHeight="1" x14ac:dyDescent="0.25">
      <c r="A140" s="338">
        <f t="shared" si="304"/>
        <v>0</v>
      </c>
      <c r="B140" s="336">
        <f>IF(D140&lt;&gt;"",AP140,0)</f>
        <v>0</v>
      </c>
      <c r="C140" s="25"/>
      <c r="D140" s="178"/>
      <c r="E140" s="37"/>
      <c r="F140" s="178"/>
      <c r="G140" s="37"/>
      <c r="H140" s="367"/>
      <c r="I140" s="385" t="str">
        <f>IFERROR(VLOOKUP(H140,Kataloge!$E$2:$F$71,2,FALSE),"")</f>
        <v/>
      </c>
      <c r="J140" s="37" t="s">
        <v>28</v>
      </c>
      <c r="K140" s="178"/>
      <c r="L140" s="37"/>
      <c r="M140" s="178"/>
      <c r="N140" s="37"/>
      <c r="O140" s="209"/>
      <c r="P140" s="37"/>
      <c r="Q140" s="178"/>
      <c r="R140" s="37"/>
      <c r="S140" s="178"/>
      <c r="T140" s="37"/>
      <c r="U140" s="192"/>
      <c r="V140" s="37"/>
      <c r="W140" s="109"/>
      <c r="X140" s="37"/>
      <c r="Y140" s="109"/>
      <c r="Z140" s="37"/>
      <c r="AA140" s="109"/>
      <c r="AB140" s="37"/>
      <c r="AC140" s="109"/>
      <c r="AD140" s="37"/>
      <c r="AE140" s="109"/>
      <c r="AF140" s="37"/>
      <c r="AG140" s="109"/>
      <c r="AH140" s="37"/>
      <c r="AI140" s="179"/>
      <c r="AJ140" s="37"/>
      <c r="AK140" s="339">
        <f t="shared" ref="AK140" si="549">IF(AM140&gt;0,ROUND(ROUND(O140,4)*ROUND(AI140,2),2),0)</f>
        <v>0</v>
      </c>
      <c r="AL140" s="37"/>
      <c r="AM140" s="199">
        <f t="shared" ref="AM140" si="550">SUM(AR140:AW140)</f>
        <v>0</v>
      </c>
      <c r="AN140" s="97"/>
      <c r="AO140" s="354" t="str">
        <f t="shared" ref="AO140" si="551">IF(AND(W140&lt;&gt;"",Y140="",AA140="",AC140="",AE140="",AG140=""),"Hagel ist nur als Mehrgefahrenversicherung förderfähig!",
IF(AND(U140="",OR(W140&lt;&gt;"",Y140&lt;&gt;"",AA140&lt;&gt;"",AC140&lt;&gt;"",AE140&lt;&gt;"",AG140&lt;&gt;"")),"Bitte den Selbsbehalt eintragen!",
IF(BD140=1,"Der Selbstbehalt wurde nicht eingehalten!",
"")))</f>
        <v/>
      </c>
      <c r="AP140" s="302" t="s">
        <v>350</v>
      </c>
      <c r="AQ140" s="233">
        <f>IF(D140=$F$12,"Heilpflanzen",D140)</f>
        <v>0</v>
      </c>
      <c r="AR140" s="232">
        <f>IF(AND(W140&lt;&gt;"",SUM(AS140:AW140)&gt;0,U140&gt;=20%),1,0)</f>
        <v>0</v>
      </c>
      <c r="AS140" s="231">
        <f>IF(AND(Y140&lt;&gt;"",U140&gt;=20%),1,0)</f>
        <v>0</v>
      </c>
      <c r="AT140" s="231">
        <f>IF(AND(AA140&lt;&gt;"",U140&gt;=20%),1,0)</f>
        <v>0</v>
      </c>
      <c r="AU140" s="231">
        <f>IF(AND(AC140&lt;&gt;"",U140&gt;=20%),1,0)</f>
        <v>0</v>
      </c>
      <c r="AV140" s="231">
        <f>IF(AND(AE140&lt;&gt;"",U140&gt;=20%),1,0)</f>
        <v>0</v>
      </c>
      <c r="AW140" s="232">
        <f>IF(AG140&lt;&gt;"",1,0)</f>
        <v>0</v>
      </c>
      <c r="AX140" s="346">
        <f t="shared" ref="AX140" si="552">IF(AR140=1,ROUND($O140,4),0)</f>
        <v>0</v>
      </c>
      <c r="AY140" s="226">
        <f t="shared" ref="AY140" si="553">IF(AS140=1,ROUND($O140,4),0)</f>
        <v>0</v>
      </c>
      <c r="AZ140" s="226">
        <f t="shared" ref="AZ140" si="554">IF(AT140=1,ROUND($O140,4),0)</f>
        <v>0</v>
      </c>
      <c r="BA140" s="226">
        <f t="shared" ref="BA140" si="555">IF(AU140=1,ROUND($O140,4),0)</f>
        <v>0</v>
      </c>
      <c r="BB140" s="226">
        <f t="shared" ref="BB140" si="556">IF(AV140=1,ROUND($O140,4),0)</f>
        <v>0</v>
      </c>
      <c r="BC140" s="226">
        <f t="shared" ref="BC140" si="557">IF(AW140=1,ROUND($O140,4),0)</f>
        <v>0</v>
      </c>
      <c r="BD140" s="304">
        <f>IF(AW140&gt;0,0,IF(AND(U140&gt;0%,U140&lt;20%),1,0))</f>
        <v>0</v>
      </c>
      <c r="BE140" s="304"/>
    </row>
    <row r="141" spans="1:57" s="24" customFormat="1" ht="4" customHeight="1" x14ac:dyDescent="0.2">
      <c r="A141" s="338">
        <f t="shared" si="314"/>
        <v>0</v>
      </c>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97"/>
      <c r="AO141" s="181"/>
      <c r="AP141" s="78"/>
      <c r="AQ141" s="78"/>
      <c r="AR141" s="78"/>
      <c r="AS141" s="78"/>
      <c r="AT141" s="78"/>
      <c r="AU141" s="78"/>
      <c r="AV141" s="78"/>
      <c r="AW141" s="78"/>
      <c r="AX141" s="345"/>
      <c r="AY141" s="77"/>
      <c r="AZ141" s="77"/>
      <c r="BA141" s="77"/>
      <c r="BB141" s="77"/>
      <c r="BC141" s="77"/>
      <c r="BD141" s="227"/>
      <c r="BE141" s="227"/>
    </row>
    <row r="142" spans="1:57" s="24" customFormat="1" ht="18" customHeight="1" x14ac:dyDescent="0.25">
      <c r="A142" s="338">
        <f t="shared" si="304"/>
        <v>0</v>
      </c>
      <c r="B142" s="336">
        <f>IF(D142&lt;&gt;"",AP142,0)</f>
        <v>0</v>
      </c>
      <c r="C142" s="25"/>
      <c r="D142" s="178"/>
      <c r="E142" s="37"/>
      <c r="F142" s="178"/>
      <c r="G142" s="37"/>
      <c r="H142" s="367"/>
      <c r="I142" s="385" t="str">
        <f>IFERROR(VLOOKUP(H142,Kataloge!$E$2:$F$71,2,FALSE),"")</f>
        <v/>
      </c>
      <c r="J142" s="37" t="s">
        <v>28</v>
      </c>
      <c r="K142" s="178"/>
      <c r="L142" s="37"/>
      <c r="M142" s="178"/>
      <c r="N142" s="37"/>
      <c r="O142" s="209"/>
      <c r="P142" s="37"/>
      <c r="Q142" s="178"/>
      <c r="R142" s="37"/>
      <c r="S142" s="178"/>
      <c r="T142" s="37"/>
      <c r="U142" s="192"/>
      <c r="V142" s="37"/>
      <c r="W142" s="109"/>
      <c r="X142" s="37"/>
      <c r="Y142" s="109"/>
      <c r="Z142" s="37"/>
      <c r="AA142" s="109"/>
      <c r="AB142" s="37"/>
      <c r="AC142" s="109"/>
      <c r="AD142" s="37"/>
      <c r="AE142" s="109"/>
      <c r="AF142" s="37"/>
      <c r="AG142" s="109"/>
      <c r="AH142" s="37"/>
      <c r="AI142" s="179"/>
      <c r="AJ142" s="37"/>
      <c r="AK142" s="339">
        <f t="shared" ref="AK142" si="558">IF(AM142&gt;0,ROUND(ROUND(O142,4)*ROUND(AI142,2),2),0)</f>
        <v>0</v>
      </c>
      <c r="AL142" s="37"/>
      <c r="AM142" s="199">
        <f t="shared" ref="AM142" si="559">SUM(AR142:AW142)</f>
        <v>0</v>
      </c>
      <c r="AN142" s="97"/>
      <c r="AO142" s="354" t="str">
        <f t="shared" ref="AO142" si="560">IF(AND(W142&lt;&gt;"",Y142="",AA142="",AC142="",AE142="",AG142=""),"Hagel ist nur als Mehrgefahrenversicherung förderfähig!",
IF(AND(U142="",OR(W142&lt;&gt;"",Y142&lt;&gt;"",AA142&lt;&gt;"",AC142&lt;&gt;"",AE142&lt;&gt;"",AG142&lt;&gt;"")),"Bitte den Selbsbehalt eintragen!",
IF(BD142=1,"Der Selbstbehalt wurde nicht eingehalten!",
"")))</f>
        <v/>
      </c>
      <c r="AP142" s="302" t="s">
        <v>351</v>
      </c>
      <c r="AQ142" s="233">
        <f>IF(D142=$F$12,"Heilpflanzen",D142)</f>
        <v>0</v>
      </c>
      <c r="AR142" s="232">
        <f>IF(AND(W142&lt;&gt;"",SUM(AS142:AW142)&gt;0,U142&gt;=20%),1,0)</f>
        <v>0</v>
      </c>
      <c r="AS142" s="231">
        <f>IF(AND(Y142&lt;&gt;"",U142&gt;=20%),1,0)</f>
        <v>0</v>
      </c>
      <c r="AT142" s="231">
        <f>IF(AND(AA142&lt;&gt;"",U142&gt;=20%),1,0)</f>
        <v>0</v>
      </c>
      <c r="AU142" s="231">
        <f>IF(AND(AC142&lt;&gt;"",U142&gt;=20%),1,0)</f>
        <v>0</v>
      </c>
      <c r="AV142" s="231">
        <f>IF(AND(AE142&lt;&gt;"",U142&gt;=20%),1,0)</f>
        <v>0</v>
      </c>
      <c r="AW142" s="232">
        <f>IF(AG142&lt;&gt;"",1,0)</f>
        <v>0</v>
      </c>
      <c r="AX142" s="346">
        <f t="shared" ref="AX142" si="561">IF(AR142=1,ROUND($O142,4),0)</f>
        <v>0</v>
      </c>
      <c r="AY142" s="226">
        <f t="shared" ref="AY142" si="562">IF(AS142=1,ROUND($O142,4),0)</f>
        <v>0</v>
      </c>
      <c r="AZ142" s="226">
        <f t="shared" ref="AZ142" si="563">IF(AT142=1,ROUND($O142,4),0)</f>
        <v>0</v>
      </c>
      <c r="BA142" s="226">
        <f t="shared" ref="BA142" si="564">IF(AU142=1,ROUND($O142,4),0)</f>
        <v>0</v>
      </c>
      <c r="BB142" s="226">
        <f t="shared" ref="BB142" si="565">IF(AV142=1,ROUND($O142,4),0)</f>
        <v>0</v>
      </c>
      <c r="BC142" s="226">
        <f t="shared" ref="BC142" si="566">IF(AW142=1,ROUND($O142,4),0)</f>
        <v>0</v>
      </c>
      <c r="BD142" s="304">
        <f>IF(AW142&gt;0,0,IF(AND(U142&gt;0%,U142&lt;20%),1,0))</f>
        <v>0</v>
      </c>
      <c r="BE142" s="304"/>
    </row>
    <row r="143" spans="1:57" s="24" customFormat="1" ht="4" customHeight="1" x14ac:dyDescent="0.2">
      <c r="A143" s="338">
        <f t="shared" si="314"/>
        <v>0</v>
      </c>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97"/>
      <c r="AO143" s="181"/>
      <c r="AP143" s="78"/>
      <c r="AQ143" s="78"/>
      <c r="AR143" s="78"/>
      <c r="AS143" s="78"/>
      <c r="AT143" s="78"/>
      <c r="AU143" s="78"/>
      <c r="AV143" s="78"/>
      <c r="AW143" s="78"/>
      <c r="AX143" s="345"/>
      <c r="AY143" s="77"/>
      <c r="AZ143" s="77"/>
      <c r="BA143" s="77"/>
      <c r="BB143" s="77"/>
      <c r="BC143" s="77"/>
      <c r="BD143" s="227"/>
      <c r="BE143" s="227"/>
    </row>
    <row r="144" spans="1:57" s="24" customFormat="1" ht="18" customHeight="1" x14ac:dyDescent="0.25">
      <c r="A144" s="338">
        <f t="shared" si="304"/>
        <v>0</v>
      </c>
      <c r="B144" s="336">
        <f>IF(D144&lt;&gt;"",AP144,0)</f>
        <v>0</v>
      </c>
      <c r="C144" s="25"/>
      <c r="D144" s="178"/>
      <c r="E144" s="37"/>
      <c r="F144" s="178"/>
      <c r="G144" s="37"/>
      <c r="H144" s="367"/>
      <c r="I144" s="385" t="str">
        <f>IFERROR(VLOOKUP(H144,Kataloge!$E$2:$F$71,2,FALSE),"")</f>
        <v/>
      </c>
      <c r="J144" s="37" t="s">
        <v>28</v>
      </c>
      <c r="K144" s="178"/>
      <c r="L144" s="37"/>
      <c r="M144" s="178"/>
      <c r="N144" s="37"/>
      <c r="O144" s="209"/>
      <c r="P144" s="37"/>
      <c r="Q144" s="178"/>
      <c r="R144" s="37"/>
      <c r="S144" s="178"/>
      <c r="T144" s="37"/>
      <c r="U144" s="192"/>
      <c r="V144" s="37"/>
      <c r="W144" s="109"/>
      <c r="X144" s="37"/>
      <c r="Y144" s="109"/>
      <c r="Z144" s="37"/>
      <c r="AA144" s="109"/>
      <c r="AB144" s="37"/>
      <c r="AC144" s="109"/>
      <c r="AD144" s="37"/>
      <c r="AE144" s="109"/>
      <c r="AF144" s="37"/>
      <c r="AG144" s="109"/>
      <c r="AH144" s="37"/>
      <c r="AI144" s="179"/>
      <c r="AJ144" s="37"/>
      <c r="AK144" s="339">
        <f t="shared" ref="AK144" si="567">IF(AM144&gt;0,ROUND(ROUND(O144,4)*ROUND(AI144,2),2),0)</f>
        <v>0</v>
      </c>
      <c r="AL144" s="37"/>
      <c r="AM144" s="199">
        <f t="shared" ref="AM144" si="568">SUM(AR144:AW144)</f>
        <v>0</v>
      </c>
      <c r="AN144" s="97"/>
      <c r="AO144" s="354" t="str">
        <f t="shared" ref="AO144" si="569">IF(AND(W144&lt;&gt;"",Y144="",AA144="",AC144="",AE144="",AG144=""),"Hagel ist nur als Mehrgefahrenversicherung förderfähig!",
IF(AND(U144="",OR(W144&lt;&gt;"",Y144&lt;&gt;"",AA144&lt;&gt;"",AC144&lt;&gt;"",AE144&lt;&gt;"",AG144&lt;&gt;"")),"Bitte den Selbsbehalt eintragen!",
IF(BD144=1,"Der Selbstbehalt wurde nicht eingehalten!",
"")))</f>
        <v/>
      </c>
      <c r="AP144" s="302" t="s">
        <v>352</v>
      </c>
      <c r="AQ144" s="233">
        <f>IF(D144=$F$12,"Heilpflanzen",D144)</f>
        <v>0</v>
      </c>
      <c r="AR144" s="232">
        <f>IF(AND(W144&lt;&gt;"",SUM(AS144:AW144)&gt;0,U144&gt;=20%),1,0)</f>
        <v>0</v>
      </c>
      <c r="AS144" s="231">
        <f>IF(AND(Y144&lt;&gt;"",U144&gt;=20%),1,0)</f>
        <v>0</v>
      </c>
      <c r="AT144" s="231">
        <f>IF(AND(AA144&lt;&gt;"",U144&gt;=20%),1,0)</f>
        <v>0</v>
      </c>
      <c r="AU144" s="231">
        <f>IF(AND(AC144&lt;&gt;"",U144&gt;=20%),1,0)</f>
        <v>0</v>
      </c>
      <c r="AV144" s="231">
        <f>IF(AND(AE144&lt;&gt;"",U144&gt;=20%),1,0)</f>
        <v>0</v>
      </c>
      <c r="AW144" s="232">
        <f>IF(AG144&lt;&gt;"",1,0)</f>
        <v>0</v>
      </c>
      <c r="AX144" s="346">
        <f t="shared" ref="AX144" si="570">IF(AR144=1,ROUND($O144,4),0)</f>
        <v>0</v>
      </c>
      <c r="AY144" s="226">
        <f t="shared" ref="AY144" si="571">IF(AS144=1,ROUND($O144,4),0)</f>
        <v>0</v>
      </c>
      <c r="AZ144" s="226">
        <f t="shared" ref="AZ144" si="572">IF(AT144=1,ROUND($O144,4),0)</f>
        <v>0</v>
      </c>
      <c r="BA144" s="226">
        <f t="shared" ref="BA144" si="573">IF(AU144=1,ROUND($O144,4),0)</f>
        <v>0</v>
      </c>
      <c r="BB144" s="226">
        <f t="shared" ref="BB144" si="574">IF(AV144=1,ROUND($O144,4),0)</f>
        <v>0</v>
      </c>
      <c r="BC144" s="226">
        <f t="shared" ref="BC144" si="575">IF(AW144=1,ROUND($O144,4),0)</f>
        <v>0</v>
      </c>
      <c r="BD144" s="304">
        <f>IF(AW144&gt;0,0,IF(AND(U144&gt;0%,U144&lt;20%),1,0))</f>
        <v>0</v>
      </c>
      <c r="BE144" s="304"/>
    </row>
    <row r="145" spans="1:57" s="24" customFormat="1" ht="4" customHeight="1" x14ac:dyDescent="0.2">
      <c r="A145" s="338">
        <f t="shared" si="314"/>
        <v>0</v>
      </c>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97"/>
      <c r="AO145" s="181"/>
      <c r="AP145" s="78"/>
      <c r="AQ145" s="78"/>
      <c r="AR145" s="78"/>
      <c r="AS145" s="78"/>
      <c r="AT145" s="78"/>
      <c r="AU145" s="78"/>
      <c r="AV145" s="78"/>
      <c r="AW145" s="78"/>
      <c r="AX145" s="345"/>
      <c r="AY145" s="77"/>
      <c r="AZ145" s="77"/>
      <c r="BA145" s="77"/>
      <c r="BB145" s="77"/>
      <c r="BC145" s="77"/>
      <c r="BD145" s="227"/>
      <c r="BE145" s="227"/>
    </row>
    <row r="146" spans="1:57" s="24" customFormat="1" ht="18" customHeight="1" x14ac:dyDescent="0.25">
      <c r="A146" s="338">
        <f t="shared" si="304"/>
        <v>0</v>
      </c>
      <c r="B146" s="336">
        <f>IF(D146&lt;&gt;"",AP146,0)</f>
        <v>0</v>
      </c>
      <c r="C146" s="25"/>
      <c r="D146" s="178"/>
      <c r="E146" s="37"/>
      <c r="F146" s="178"/>
      <c r="G146" s="37"/>
      <c r="H146" s="367"/>
      <c r="I146" s="385" t="str">
        <f>IFERROR(VLOOKUP(H146,Kataloge!$E$2:$F$71,2,FALSE),"")</f>
        <v/>
      </c>
      <c r="J146" s="37" t="s">
        <v>28</v>
      </c>
      <c r="K146" s="178"/>
      <c r="L146" s="37"/>
      <c r="M146" s="178"/>
      <c r="N146" s="37"/>
      <c r="O146" s="209"/>
      <c r="P146" s="37"/>
      <c r="Q146" s="178"/>
      <c r="R146" s="37"/>
      <c r="S146" s="178"/>
      <c r="T146" s="37"/>
      <c r="U146" s="192"/>
      <c r="V146" s="37"/>
      <c r="W146" s="109"/>
      <c r="X146" s="37"/>
      <c r="Y146" s="109"/>
      <c r="Z146" s="37"/>
      <c r="AA146" s="109"/>
      <c r="AB146" s="37"/>
      <c r="AC146" s="109"/>
      <c r="AD146" s="37"/>
      <c r="AE146" s="109"/>
      <c r="AF146" s="37"/>
      <c r="AG146" s="109"/>
      <c r="AH146" s="37"/>
      <c r="AI146" s="179"/>
      <c r="AJ146" s="37"/>
      <c r="AK146" s="339">
        <f t="shared" ref="AK146" si="576">IF(AM146&gt;0,ROUND(ROUND(O146,4)*ROUND(AI146,2),2),0)</f>
        <v>0</v>
      </c>
      <c r="AL146" s="37"/>
      <c r="AM146" s="199">
        <f t="shared" ref="AM146" si="577">SUM(AR146:AW146)</f>
        <v>0</v>
      </c>
      <c r="AN146" s="97"/>
      <c r="AO146" s="354" t="str">
        <f t="shared" ref="AO146" si="578">IF(AND(W146&lt;&gt;"",Y146="",AA146="",AC146="",AE146="",AG146=""),"Hagel ist nur als Mehrgefahrenversicherung förderfähig!",
IF(AND(U146="",OR(W146&lt;&gt;"",Y146&lt;&gt;"",AA146&lt;&gt;"",AC146&lt;&gt;"",AE146&lt;&gt;"",AG146&lt;&gt;"")),"Bitte den Selbsbehalt eintragen!",
IF(BD146=1,"Der Selbstbehalt wurde nicht eingehalten!",
"")))</f>
        <v/>
      </c>
      <c r="AP146" s="302" t="s">
        <v>353</v>
      </c>
      <c r="AQ146" s="233">
        <f>IF(D146=$F$12,"Heilpflanzen",D146)</f>
        <v>0</v>
      </c>
      <c r="AR146" s="232">
        <f>IF(AND(W146&lt;&gt;"",SUM(AS146:AW146)&gt;0,U146&gt;=20%),1,0)</f>
        <v>0</v>
      </c>
      <c r="AS146" s="231">
        <f>IF(AND(Y146&lt;&gt;"",U146&gt;=20%),1,0)</f>
        <v>0</v>
      </c>
      <c r="AT146" s="231">
        <f>IF(AND(AA146&lt;&gt;"",U146&gt;=20%),1,0)</f>
        <v>0</v>
      </c>
      <c r="AU146" s="231">
        <f>IF(AND(AC146&lt;&gt;"",U146&gt;=20%),1,0)</f>
        <v>0</v>
      </c>
      <c r="AV146" s="231">
        <f>IF(AND(AE146&lt;&gt;"",U146&gt;=20%),1,0)</f>
        <v>0</v>
      </c>
      <c r="AW146" s="232">
        <f>IF(AG146&lt;&gt;"",1,0)</f>
        <v>0</v>
      </c>
      <c r="AX146" s="346">
        <f t="shared" ref="AX146" si="579">IF(AR146=1,ROUND($O146,4),0)</f>
        <v>0</v>
      </c>
      <c r="AY146" s="226">
        <f t="shared" ref="AY146" si="580">IF(AS146=1,ROUND($O146,4),0)</f>
        <v>0</v>
      </c>
      <c r="AZ146" s="226">
        <f t="shared" ref="AZ146" si="581">IF(AT146=1,ROUND($O146,4),0)</f>
        <v>0</v>
      </c>
      <c r="BA146" s="226">
        <f t="shared" ref="BA146" si="582">IF(AU146=1,ROUND($O146,4),0)</f>
        <v>0</v>
      </c>
      <c r="BB146" s="226">
        <f t="shared" ref="BB146" si="583">IF(AV146=1,ROUND($O146,4),0)</f>
        <v>0</v>
      </c>
      <c r="BC146" s="226">
        <f t="shared" ref="BC146" si="584">IF(AW146=1,ROUND($O146,4),0)</f>
        <v>0</v>
      </c>
      <c r="BD146" s="304">
        <f>IF(AW146&gt;0,0,IF(AND(U146&gt;0%,U146&lt;20%),1,0))</f>
        <v>0</v>
      </c>
      <c r="BE146" s="304"/>
    </row>
    <row r="147" spans="1:57" s="24" customFormat="1" ht="4" customHeight="1" x14ac:dyDescent="0.2">
      <c r="A147" s="338">
        <f t="shared" si="314"/>
        <v>0</v>
      </c>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97"/>
      <c r="AO147" s="181"/>
      <c r="AP147" s="78"/>
      <c r="AQ147" s="78"/>
      <c r="AR147" s="78"/>
      <c r="AS147" s="78"/>
      <c r="AT147" s="78"/>
      <c r="AU147" s="78"/>
      <c r="AV147" s="78"/>
      <c r="AW147" s="78"/>
      <c r="AX147" s="345"/>
      <c r="AY147" s="77"/>
      <c r="AZ147" s="77"/>
      <c r="BA147" s="77"/>
      <c r="BB147" s="77"/>
      <c r="BC147" s="77"/>
      <c r="BD147" s="227"/>
      <c r="BE147" s="227"/>
    </row>
    <row r="148" spans="1:57" s="24" customFormat="1" ht="18" customHeight="1" x14ac:dyDescent="0.25">
      <c r="A148" s="338">
        <f t="shared" si="304"/>
        <v>0</v>
      </c>
      <c r="B148" s="336">
        <f>IF(D148&lt;&gt;"",AP148,0)</f>
        <v>0</v>
      </c>
      <c r="C148" s="25"/>
      <c r="D148" s="178"/>
      <c r="E148" s="37"/>
      <c r="F148" s="178"/>
      <c r="G148" s="37"/>
      <c r="H148" s="367"/>
      <c r="I148" s="385" t="str">
        <f>IFERROR(VLOOKUP(H148,Kataloge!$E$2:$F$71,2,FALSE),"")</f>
        <v/>
      </c>
      <c r="J148" s="37" t="s">
        <v>28</v>
      </c>
      <c r="K148" s="178"/>
      <c r="L148" s="37"/>
      <c r="M148" s="178"/>
      <c r="N148" s="37"/>
      <c r="O148" s="209"/>
      <c r="P148" s="37"/>
      <c r="Q148" s="178"/>
      <c r="R148" s="37"/>
      <c r="S148" s="178"/>
      <c r="T148" s="37"/>
      <c r="U148" s="192"/>
      <c r="V148" s="37"/>
      <c r="W148" s="109"/>
      <c r="X148" s="37"/>
      <c r="Y148" s="109"/>
      <c r="Z148" s="37"/>
      <c r="AA148" s="109"/>
      <c r="AB148" s="37"/>
      <c r="AC148" s="109"/>
      <c r="AD148" s="37"/>
      <c r="AE148" s="109"/>
      <c r="AF148" s="37"/>
      <c r="AG148" s="109"/>
      <c r="AH148" s="37"/>
      <c r="AI148" s="179"/>
      <c r="AJ148" s="37"/>
      <c r="AK148" s="339">
        <f t="shared" ref="AK148" si="585">IF(AM148&gt;0,ROUND(ROUND(O148,4)*ROUND(AI148,2),2),0)</f>
        <v>0</v>
      </c>
      <c r="AL148" s="37"/>
      <c r="AM148" s="199">
        <f t="shared" ref="AM148" si="586">SUM(AR148:AW148)</f>
        <v>0</v>
      </c>
      <c r="AN148" s="97"/>
      <c r="AO148" s="354" t="str">
        <f t="shared" ref="AO148" si="587">IF(AND(W148&lt;&gt;"",Y148="",AA148="",AC148="",AE148="",AG148=""),"Hagel ist nur als Mehrgefahrenversicherung förderfähig!",
IF(AND(U148="",OR(W148&lt;&gt;"",Y148&lt;&gt;"",AA148&lt;&gt;"",AC148&lt;&gt;"",AE148&lt;&gt;"",AG148&lt;&gt;"")),"Bitte den Selbsbehalt eintragen!",
IF(BD148=1,"Der Selbstbehalt wurde nicht eingehalten!",
"")))</f>
        <v/>
      </c>
      <c r="AP148" s="302" t="s">
        <v>354</v>
      </c>
      <c r="AQ148" s="233">
        <f>IF(D148=$F$12,"Heilpflanzen",D148)</f>
        <v>0</v>
      </c>
      <c r="AR148" s="232">
        <f>IF(AND(W148&lt;&gt;"",SUM(AS148:AW148)&gt;0,U148&gt;=20%),1,0)</f>
        <v>0</v>
      </c>
      <c r="AS148" s="231">
        <f>IF(AND(Y148&lt;&gt;"",U148&gt;=20%),1,0)</f>
        <v>0</v>
      </c>
      <c r="AT148" s="231">
        <f>IF(AND(AA148&lt;&gt;"",U148&gt;=20%),1,0)</f>
        <v>0</v>
      </c>
      <c r="AU148" s="231">
        <f>IF(AND(AC148&lt;&gt;"",U148&gt;=20%),1,0)</f>
        <v>0</v>
      </c>
      <c r="AV148" s="231">
        <f>IF(AND(AE148&lt;&gt;"",U148&gt;=20%),1,0)</f>
        <v>0</v>
      </c>
      <c r="AW148" s="232">
        <f>IF(AG148&lt;&gt;"",1,0)</f>
        <v>0</v>
      </c>
      <c r="AX148" s="346">
        <f t="shared" ref="AX148" si="588">IF(AR148=1,ROUND($O148,4),0)</f>
        <v>0</v>
      </c>
      <c r="AY148" s="226">
        <f t="shared" ref="AY148" si="589">IF(AS148=1,ROUND($O148,4),0)</f>
        <v>0</v>
      </c>
      <c r="AZ148" s="226">
        <f t="shared" ref="AZ148" si="590">IF(AT148=1,ROUND($O148,4),0)</f>
        <v>0</v>
      </c>
      <c r="BA148" s="226">
        <f t="shared" ref="BA148" si="591">IF(AU148=1,ROUND($O148,4),0)</f>
        <v>0</v>
      </c>
      <c r="BB148" s="226">
        <f t="shared" ref="BB148" si="592">IF(AV148=1,ROUND($O148,4),0)</f>
        <v>0</v>
      </c>
      <c r="BC148" s="226">
        <f t="shared" ref="BC148" si="593">IF(AW148=1,ROUND($O148,4),0)</f>
        <v>0</v>
      </c>
      <c r="BD148" s="304">
        <f>IF(AW148&gt;0,0,IF(AND(U148&gt;0%,U148&lt;20%),1,0))</f>
        <v>0</v>
      </c>
      <c r="BE148" s="304"/>
    </row>
    <row r="149" spans="1:57" s="24" customFormat="1" ht="4" customHeight="1" x14ac:dyDescent="0.2">
      <c r="A149" s="338">
        <f t="shared" si="314"/>
        <v>0</v>
      </c>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97"/>
      <c r="AO149" s="181"/>
      <c r="AP149" s="78"/>
      <c r="AQ149" s="78"/>
      <c r="AR149" s="78"/>
      <c r="AS149" s="78"/>
      <c r="AT149" s="78"/>
      <c r="AU149" s="78"/>
      <c r="AV149" s="78"/>
      <c r="AW149" s="78"/>
      <c r="AX149" s="345"/>
      <c r="AY149" s="77"/>
      <c r="AZ149" s="77"/>
      <c r="BA149" s="77"/>
      <c r="BB149" s="77"/>
      <c r="BC149" s="77"/>
      <c r="BD149" s="227"/>
      <c r="BE149" s="227"/>
    </row>
    <row r="150" spans="1:57" s="24" customFormat="1" ht="18" customHeight="1" x14ac:dyDescent="0.25">
      <c r="A150" s="338">
        <f t="shared" ref="A150:A212" si="594">IF(A148=0,0,IF(D148&lt;&gt;"",1,0))</f>
        <v>0</v>
      </c>
      <c r="B150" s="336">
        <f>IF(D150&lt;&gt;"",AP150,0)</f>
        <v>0</v>
      </c>
      <c r="C150" s="25"/>
      <c r="D150" s="178"/>
      <c r="E150" s="37"/>
      <c r="F150" s="178"/>
      <c r="G150" s="37"/>
      <c r="H150" s="367"/>
      <c r="I150" s="385" t="str">
        <f>IFERROR(VLOOKUP(H150,Kataloge!$E$2:$F$71,2,FALSE),"")</f>
        <v/>
      </c>
      <c r="J150" s="37" t="s">
        <v>28</v>
      </c>
      <c r="K150" s="178"/>
      <c r="L150" s="37"/>
      <c r="M150" s="178"/>
      <c r="N150" s="37"/>
      <c r="O150" s="209"/>
      <c r="P150" s="37"/>
      <c r="Q150" s="178"/>
      <c r="R150" s="37"/>
      <c r="S150" s="178"/>
      <c r="T150" s="37"/>
      <c r="U150" s="192"/>
      <c r="V150" s="37"/>
      <c r="W150" s="109"/>
      <c r="X150" s="37"/>
      <c r="Y150" s="109"/>
      <c r="Z150" s="37"/>
      <c r="AA150" s="109"/>
      <c r="AB150" s="37"/>
      <c r="AC150" s="109"/>
      <c r="AD150" s="37"/>
      <c r="AE150" s="109"/>
      <c r="AF150" s="37"/>
      <c r="AG150" s="109"/>
      <c r="AH150" s="37"/>
      <c r="AI150" s="179"/>
      <c r="AJ150" s="37"/>
      <c r="AK150" s="339">
        <f t="shared" ref="AK150" si="595">IF(AM150&gt;0,ROUND(ROUND(O150,4)*ROUND(AI150,2),2),0)</f>
        <v>0</v>
      </c>
      <c r="AL150" s="37"/>
      <c r="AM150" s="199">
        <f t="shared" ref="AM150" si="596">SUM(AR150:AW150)</f>
        <v>0</v>
      </c>
      <c r="AN150" s="97"/>
      <c r="AO150" s="354" t="str">
        <f t="shared" ref="AO150" si="597">IF(AND(W150&lt;&gt;"",Y150="",AA150="",AC150="",AE150="",AG150=""),"Hagel ist nur als Mehrgefahrenversicherung förderfähig!",
IF(AND(U150="",OR(W150&lt;&gt;"",Y150&lt;&gt;"",AA150&lt;&gt;"",AC150&lt;&gt;"",AE150&lt;&gt;"",AG150&lt;&gt;"")),"Bitte den Selbsbehalt eintragen!",
IF(BD150=1,"Der Selbstbehalt wurde nicht eingehalten!",
"")))</f>
        <v/>
      </c>
      <c r="AP150" s="302" t="s">
        <v>355</v>
      </c>
      <c r="AQ150" s="233">
        <f>IF(D150=$F$12,"Heilpflanzen",D150)</f>
        <v>0</v>
      </c>
      <c r="AR150" s="232">
        <f>IF(AND(W150&lt;&gt;"",SUM(AS150:AW150)&gt;0,U150&gt;=20%),1,0)</f>
        <v>0</v>
      </c>
      <c r="AS150" s="231">
        <f>IF(AND(Y150&lt;&gt;"",U150&gt;=20%),1,0)</f>
        <v>0</v>
      </c>
      <c r="AT150" s="231">
        <f>IF(AND(AA150&lt;&gt;"",U150&gt;=20%),1,0)</f>
        <v>0</v>
      </c>
      <c r="AU150" s="231">
        <f>IF(AND(AC150&lt;&gt;"",U150&gt;=20%),1,0)</f>
        <v>0</v>
      </c>
      <c r="AV150" s="231">
        <f>IF(AND(AE150&lt;&gt;"",U150&gt;=20%),1,0)</f>
        <v>0</v>
      </c>
      <c r="AW150" s="232">
        <f>IF(AG150&lt;&gt;"",1,0)</f>
        <v>0</v>
      </c>
      <c r="AX150" s="346">
        <f t="shared" ref="AX150" si="598">IF(AR150=1,ROUND($O150,4),0)</f>
        <v>0</v>
      </c>
      <c r="AY150" s="226">
        <f t="shared" ref="AY150" si="599">IF(AS150=1,ROUND($O150,4),0)</f>
        <v>0</v>
      </c>
      <c r="AZ150" s="226">
        <f t="shared" ref="AZ150" si="600">IF(AT150=1,ROUND($O150,4),0)</f>
        <v>0</v>
      </c>
      <c r="BA150" s="226">
        <f t="shared" ref="BA150" si="601">IF(AU150=1,ROUND($O150,4),0)</f>
        <v>0</v>
      </c>
      <c r="BB150" s="226">
        <f t="shared" ref="BB150" si="602">IF(AV150=1,ROUND($O150,4),0)</f>
        <v>0</v>
      </c>
      <c r="BC150" s="226">
        <f t="shared" ref="BC150" si="603">IF(AW150=1,ROUND($O150,4),0)</f>
        <v>0</v>
      </c>
      <c r="BD150" s="304">
        <f>IF(AW150&gt;0,0,IF(AND(U150&gt;0%,U150&lt;20%),1,0))</f>
        <v>0</v>
      </c>
      <c r="BE150" s="304"/>
    </row>
    <row r="151" spans="1:57" s="24" customFormat="1" ht="4" customHeight="1" x14ac:dyDescent="0.2">
      <c r="A151" s="338">
        <f t="shared" ref="A151:A213" si="604">A150</f>
        <v>0</v>
      </c>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97"/>
      <c r="AO151" s="181"/>
      <c r="AP151" s="78"/>
      <c r="AQ151" s="78"/>
      <c r="AR151" s="78"/>
      <c r="AS151" s="78"/>
      <c r="AT151" s="78"/>
      <c r="AU151" s="78"/>
      <c r="AV151" s="78"/>
      <c r="AW151" s="78"/>
      <c r="AX151" s="345"/>
      <c r="AY151" s="77"/>
      <c r="AZ151" s="77"/>
      <c r="BA151" s="77"/>
      <c r="BB151" s="77"/>
      <c r="BC151" s="77"/>
      <c r="BD151" s="227"/>
      <c r="BE151" s="227"/>
    </row>
    <row r="152" spans="1:57" s="24" customFormat="1" ht="18" customHeight="1" x14ac:dyDescent="0.25">
      <c r="A152" s="338">
        <f t="shared" si="594"/>
        <v>0</v>
      </c>
      <c r="B152" s="336">
        <f>IF(D152&lt;&gt;"",AP152,0)</f>
        <v>0</v>
      </c>
      <c r="C152" s="25"/>
      <c r="D152" s="178"/>
      <c r="E152" s="37"/>
      <c r="F152" s="178"/>
      <c r="G152" s="37"/>
      <c r="H152" s="367"/>
      <c r="I152" s="385" t="str">
        <f>IFERROR(VLOOKUP(H152,Kataloge!$E$2:$F$71,2,FALSE),"")</f>
        <v/>
      </c>
      <c r="J152" s="37" t="s">
        <v>28</v>
      </c>
      <c r="K152" s="178"/>
      <c r="L152" s="37"/>
      <c r="M152" s="178"/>
      <c r="N152" s="37"/>
      <c r="O152" s="209"/>
      <c r="P152" s="37"/>
      <c r="Q152" s="178"/>
      <c r="R152" s="37"/>
      <c r="S152" s="178"/>
      <c r="T152" s="37"/>
      <c r="U152" s="192"/>
      <c r="V152" s="37"/>
      <c r="W152" s="109"/>
      <c r="X152" s="37"/>
      <c r="Y152" s="109"/>
      <c r="Z152" s="37"/>
      <c r="AA152" s="109"/>
      <c r="AB152" s="37"/>
      <c r="AC152" s="109"/>
      <c r="AD152" s="37"/>
      <c r="AE152" s="109"/>
      <c r="AF152" s="37"/>
      <c r="AG152" s="109"/>
      <c r="AH152" s="37"/>
      <c r="AI152" s="179"/>
      <c r="AJ152" s="37"/>
      <c r="AK152" s="339">
        <f t="shared" ref="AK152" si="605">IF(AM152&gt;0,ROUND(ROUND(O152,4)*ROUND(AI152,2),2),0)</f>
        <v>0</v>
      </c>
      <c r="AL152" s="37"/>
      <c r="AM152" s="199">
        <f t="shared" ref="AM152" si="606">SUM(AR152:AW152)</f>
        <v>0</v>
      </c>
      <c r="AN152" s="97"/>
      <c r="AO152" s="354" t="str">
        <f t="shared" ref="AO152" si="607">IF(AND(W152&lt;&gt;"",Y152="",AA152="",AC152="",AE152="",AG152=""),"Hagel ist nur als Mehrgefahrenversicherung förderfähig!",
IF(AND(U152="",OR(W152&lt;&gt;"",Y152&lt;&gt;"",AA152&lt;&gt;"",AC152&lt;&gt;"",AE152&lt;&gt;"",AG152&lt;&gt;"")),"Bitte den Selbsbehalt eintragen!",
IF(BD152=1,"Der Selbstbehalt wurde nicht eingehalten!",
"")))</f>
        <v/>
      </c>
      <c r="AP152" s="302" t="s">
        <v>356</v>
      </c>
      <c r="AQ152" s="233">
        <f>IF(D152=$F$12,"Heilpflanzen",D152)</f>
        <v>0</v>
      </c>
      <c r="AR152" s="232">
        <f>IF(AND(W152&lt;&gt;"",SUM(AS152:AW152)&gt;0,U152&gt;=20%),1,0)</f>
        <v>0</v>
      </c>
      <c r="AS152" s="231">
        <f>IF(AND(Y152&lt;&gt;"",U152&gt;=20%),1,0)</f>
        <v>0</v>
      </c>
      <c r="AT152" s="231">
        <f>IF(AND(AA152&lt;&gt;"",U152&gt;=20%),1,0)</f>
        <v>0</v>
      </c>
      <c r="AU152" s="231">
        <f>IF(AND(AC152&lt;&gt;"",U152&gt;=20%),1,0)</f>
        <v>0</v>
      </c>
      <c r="AV152" s="231">
        <f>IF(AND(AE152&lt;&gt;"",U152&gt;=20%),1,0)</f>
        <v>0</v>
      </c>
      <c r="AW152" s="232">
        <f>IF(AG152&lt;&gt;"",1,0)</f>
        <v>0</v>
      </c>
      <c r="AX152" s="346">
        <f t="shared" ref="AX152" si="608">IF(AR152=1,ROUND($O152,4),0)</f>
        <v>0</v>
      </c>
      <c r="AY152" s="226">
        <f t="shared" ref="AY152" si="609">IF(AS152=1,ROUND($O152,4),0)</f>
        <v>0</v>
      </c>
      <c r="AZ152" s="226">
        <f t="shared" ref="AZ152" si="610">IF(AT152=1,ROUND($O152,4),0)</f>
        <v>0</v>
      </c>
      <c r="BA152" s="226">
        <f t="shared" ref="BA152" si="611">IF(AU152=1,ROUND($O152,4),0)</f>
        <v>0</v>
      </c>
      <c r="BB152" s="226">
        <f t="shared" ref="BB152" si="612">IF(AV152=1,ROUND($O152,4),0)</f>
        <v>0</v>
      </c>
      <c r="BC152" s="226">
        <f t="shared" ref="BC152" si="613">IF(AW152=1,ROUND($O152,4),0)</f>
        <v>0</v>
      </c>
      <c r="BD152" s="304">
        <f>IF(AW152&gt;0,0,IF(AND(U152&gt;0%,U152&lt;20%),1,0))</f>
        <v>0</v>
      </c>
      <c r="BE152" s="304"/>
    </row>
    <row r="153" spans="1:57" s="24" customFormat="1" ht="4" customHeight="1" x14ac:dyDescent="0.2">
      <c r="A153" s="338">
        <f t="shared" si="604"/>
        <v>0</v>
      </c>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97"/>
      <c r="AO153" s="181"/>
      <c r="AP153" s="78"/>
      <c r="AQ153" s="78"/>
      <c r="AR153" s="78"/>
      <c r="AS153" s="78"/>
      <c r="AT153" s="78"/>
      <c r="AU153" s="78"/>
      <c r="AV153" s="78"/>
      <c r="AW153" s="78"/>
      <c r="AX153" s="345"/>
      <c r="AY153" s="77"/>
      <c r="AZ153" s="77"/>
      <c r="BA153" s="77"/>
      <c r="BB153" s="77"/>
      <c r="BC153" s="77"/>
      <c r="BD153" s="227"/>
      <c r="BE153" s="227"/>
    </row>
    <row r="154" spans="1:57" s="24" customFormat="1" ht="18" customHeight="1" x14ac:dyDescent="0.25">
      <c r="A154" s="338">
        <f t="shared" si="594"/>
        <v>0</v>
      </c>
      <c r="B154" s="336">
        <f>IF(D154&lt;&gt;"",AP154,0)</f>
        <v>0</v>
      </c>
      <c r="C154" s="25"/>
      <c r="D154" s="178"/>
      <c r="E154" s="37"/>
      <c r="F154" s="178"/>
      <c r="G154" s="37"/>
      <c r="H154" s="367"/>
      <c r="I154" s="385" t="str">
        <f>IFERROR(VLOOKUP(H154,Kataloge!$E$2:$F$71,2,FALSE),"")</f>
        <v/>
      </c>
      <c r="J154" s="37" t="s">
        <v>28</v>
      </c>
      <c r="K154" s="178"/>
      <c r="L154" s="37"/>
      <c r="M154" s="178"/>
      <c r="N154" s="37"/>
      <c r="O154" s="209"/>
      <c r="P154" s="37"/>
      <c r="Q154" s="178"/>
      <c r="R154" s="37"/>
      <c r="S154" s="178"/>
      <c r="T154" s="37"/>
      <c r="U154" s="192"/>
      <c r="V154" s="37"/>
      <c r="W154" s="109"/>
      <c r="X154" s="37"/>
      <c r="Y154" s="109"/>
      <c r="Z154" s="37"/>
      <c r="AA154" s="109"/>
      <c r="AB154" s="37"/>
      <c r="AC154" s="109"/>
      <c r="AD154" s="37"/>
      <c r="AE154" s="109"/>
      <c r="AF154" s="37"/>
      <c r="AG154" s="109"/>
      <c r="AH154" s="37"/>
      <c r="AI154" s="179"/>
      <c r="AJ154" s="37"/>
      <c r="AK154" s="339">
        <f t="shared" ref="AK154" si="614">IF(AM154&gt;0,ROUND(ROUND(O154,4)*ROUND(AI154,2),2),0)</f>
        <v>0</v>
      </c>
      <c r="AL154" s="37"/>
      <c r="AM154" s="199">
        <f t="shared" ref="AM154" si="615">SUM(AR154:AW154)</f>
        <v>0</v>
      </c>
      <c r="AN154" s="97"/>
      <c r="AO154" s="354" t="str">
        <f t="shared" ref="AO154" si="616">IF(AND(W154&lt;&gt;"",Y154="",AA154="",AC154="",AE154="",AG154=""),"Hagel ist nur als Mehrgefahrenversicherung förderfähig!",
IF(AND(U154="",OR(W154&lt;&gt;"",Y154&lt;&gt;"",AA154&lt;&gt;"",AC154&lt;&gt;"",AE154&lt;&gt;"",AG154&lt;&gt;"")),"Bitte den Selbsbehalt eintragen!",
IF(BD154=1,"Der Selbstbehalt wurde nicht eingehalten!",
"")))</f>
        <v/>
      </c>
      <c r="AP154" s="302" t="s">
        <v>357</v>
      </c>
      <c r="AQ154" s="233">
        <f>IF(D154=$F$12,"Heilpflanzen",D154)</f>
        <v>0</v>
      </c>
      <c r="AR154" s="232">
        <f>IF(AND(W154&lt;&gt;"",SUM(AS154:AW154)&gt;0,U154&gt;=20%),1,0)</f>
        <v>0</v>
      </c>
      <c r="AS154" s="231">
        <f>IF(AND(Y154&lt;&gt;"",U154&gt;=20%),1,0)</f>
        <v>0</v>
      </c>
      <c r="AT154" s="231">
        <f>IF(AND(AA154&lt;&gt;"",U154&gt;=20%),1,0)</f>
        <v>0</v>
      </c>
      <c r="AU154" s="231">
        <f>IF(AND(AC154&lt;&gt;"",U154&gt;=20%),1,0)</f>
        <v>0</v>
      </c>
      <c r="AV154" s="231">
        <f>IF(AND(AE154&lt;&gt;"",U154&gt;=20%),1,0)</f>
        <v>0</v>
      </c>
      <c r="AW154" s="232">
        <f>IF(AG154&lt;&gt;"",1,0)</f>
        <v>0</v>
      </c>
      <c r="AX154" s="346">
        <f t="shared" ref="AX154" si="617">IF(AR154=1,ROUND($O154,4),0)</f>
        <v>0</v>
      </c>
      <c r="AY154" s="226">
        <f t="shared" ref="AY154" si="618">IF(AS154=1,ROUND($O154,4),0)</f>
        <v>0</v>
      </c>
      <c r="AZ154" s="226">
        <f t="shared" ref="AZ154" si="619">IF(AT154=1,ROUND($O154,4),0)</f>
        <v>0</v>
      </c>
      <c r="BA154" s="226">
        <f t="shared" ref="BA154" si="620">IF(AU154=1,ROUND($O154,4),0)</f>
        <v>0</v>
      </c>
      <c r="BB154" s="226">
        <f t="shared" ref="BB154" si="621">IF(AV154=1,ROUND($O154,4),0)</f>
        <v>0</v>
      </c>
      <c r="BC154" s="226">
        <f t="shared" ref="BC154" si="622">IF(AW154=1,ROUND($O154,4),0)</f>
        <v>0</v>
      </c>
      <c r="BD154" s="304">
        <f>IF(AW154&gt;0,0,IF(AND(U154&gt;0%,U154&lt;20%),1,0))</f>
        <v>0</v>
      </c>
      <c r="BE154" s="304"/>
    </row>
    <row r="155" spans="1:57" s="24" customFormat="1" ht="4" customHeight="1" x14ac:dyDescent="0.2">
      <c r="A155" s="338">
        <f t="shared" si="604"/>
        <v>0</v>
      </c>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97"/>
      <c r="AO155" s="181"/>
      <c r="AP155" s="78"/>
      <c r="AQ155" s="78"/>
      <c r="AR155" s="78"/>
      <c r="AS155" s="78"/>
      <c r="AT155" s="78"/>
      <c r="AU155" s="78"/>
      <c r="AV155" s="78"/>
      <c r="AW155" s="78"/>
      <c r="AX155" s="345"/>
      <c r="AY155" s="77"/>
      <c r="AZ155" s="77"/>
      <c r="BA155" s="77"/>
      <c r="BB155" s="77"/>
      <c r="BC155" s="77"/>
      <c r="BD155" s="227"/>
      <c r="BE155" s="227"/>
    </row>
    <row r="156" spans="1:57" s="24" customFormat="1" ht="18" customHeight="1" x14ac:dyDescent="0.25">
      <c r="A156" s="338">
        <f t="shared" si="594"/>
        <v>0</v>
      </c>
      <c r="B156" s="336">
        <f>IF(D156&lt;&gt;"",AP156,0)</f>
        <v>0</v>
      </c>
      <c r="C156" s="25"/>
      <c r="D156" s="178"/>
      <c r="E156" s="37"/>
      <c r="F156" s="178"/>
      <c r="G156" s="37"/>
      <c r="H156" s="367"/>
      <c r="I156" s="385" t="str">
        <f>IFERROR(VLOOKUP(H156,Kataloge!$E$2:$F$71,2,FALSE),"")</f>
        <v/>
      </c>
      <c r="J156" s="37" t="s">
        <v>28</v>
      </c>
      <c r="K156" s="178"/>
      <c r="L156" s="37"/>
      <c r="M156" s="178"/>
      <c r="N156" s="37"/>
      <c r="O156" s="209"/>
      <c r="P156" s="37"/>
      <c r="Q156" s="178"/>
      <c r="R156" s="37"/>
      <c r="S156" s="178"/>
      <c r="T156" s="37"/>
      <c r="U156" s="192"/>
      <c r="V156" s="37"/>
      <c r="W156" s="109"/>
      <c r="X156" s="37"/>
      <c r="Y156" s="109"/>
      <c r="Z156" s="37"/>
      <c r="AA156" s="109"/>
      <c r="AB156" s="37"/>
      <c r="AC156" s="109"/>
      <c r="AD156" s="37"/>
      <c r="AE156" s="109"/>
      <c r="AF156" s="37"/>
      <c r="AG156" s="109"/>
      <c r="AH156" s="37"/>
      <c r="AI156" s="179"/>
      <c r="AJ156" s="37"/>
      <c r="AK156" s="339">
        <f t="shared" ref="AK156" si="623">IF(AM156&gt;0,ROUND(ROUND(O156,4)*ROUND(AI156,2),2),0)</f>
        <v>0</v>
      </c>
      <c r="AL156" s="37"/>
      <c r="AM156" s="199">
        <f t="shared" ref="AM156" si="624">SUM(AR156:AW156)</f>
        <v>0</v>
      </c>
      <c r="AN156" s="97"/>
      <c r="AO156" s="354" t="str">
        <f t="shared" ref="AO156" si="625">IF(AND(W156&lt;&gt;"",Y156="",AA156="",AC156="",AE156="",AG156=""),"Hagel ist nur als Mehrgefahrenversicherung förderfähig!",
IF(AND(U156="",OR(W156&lt;&gt;"",Y156&lt;&gt;"",AA156&lt;&gt;"",AC156&lt;&gt;"",AE156&lt;&gt;"",AG156&lt;&gt;"")),"Bitte den Selbsbehalt eintragen!",
IF(BD156=1,"Der Selbstbehalt wurde nicht eingehalten!",
"")))</f>
        <v/>
      </c>
      <c r="AP156" s="302" t="s">
        <v>358</v>
      </c>
      <c r="AQ156" s="233">
        <f>IF(D156=$F$12,"Heilpflanzen",D156)</f>
        <v>0</v>
      </c>
      <c r="AR156" s="232">
        <f>IF(AND(W156&lt;&gt;"",SUM(AS156:AW156)&gt;0,U156&gt;=20%),1,0)</f>
        <v>0</v>
      </c>
      <c r="AS156" s="231">
        <f>IF(AND(Y156&lt;&gt;"",U156&gt;=20%),1,0)</f>
        <v>0</v>
      </c>
      <c r="AT156" s="231">
        <f>IF(AND(AA156&lt;&gt;"",U156&gt;=20%),1,0)</f>
        <v>0</v>
      </c>
      <c r="AU156" s="231">
        <f>IF(AND(AC156&lt;&gt;"",U156&gt;=20%),1,0)</f>
        <v>0</v>
      </c>
      <c r="AV156" s="231">
        <f>IF(AND(AE156&lt;&gt;"",U156&gt;=20%),1,0)</f>
        <v>0</v>
      </c>
      <c r="AW156" s="232">
        <f>IF(AG156&lt;&gt;"",1,0)</f>
        <v>0</v>
      </c>
      <c r="AX156" s="346">
        <f t="shared" ref="AX156" si="626">IF(AR156=1,ROUND($O156,4),0)</f>
        <v>0</v>
      </c>
      <c r="AY156" s="226">
        <f t="shared" ref="AY156" si="627">IF(AS156=1,ROUND($O156,4),0)</f>
        <v>0</v>
      </c>
      <c r="AZ156" s="226">
        <f t="shared" ref="AZ156" si="628">IF(AT156=1,ROUND($O156,4),0)</f>
        <v>0</v>
      </c>
      <c r="BA156" s="226">
        <f t="shared" ref="BA156" si="629">IF(AU156=1,ROUND($O156,4),0)</f>
        <v>0</v>
      </c>
      <c r="BB156" s="226">
        <f t="shared" ref="BB156" si="630">IF(AV156=1,ROUND($O156,4),0)</f>
        <v>0</v>
      </c>
      <c r="BC156" s="226">
        <f t="shared" ref="BC156" si="631">IF(AW156=1,ROUND($O156,4),0)</f>
        <v>0</v>
      </c>
      <c r="BD156" s="304">
        <f>IF(AW156&gt;0,0,IF(AND(U156&gt;0%,U156&lt;20%),1,0))</f>
        <v>0</v>
      </c>
      <c r="BE156" s="304"/>
    </row>
    <row r="157" spans="1:57" s="24" customFormat="1" ht="4" customHeight="1" x14ac:dyDescent="0.2">
      <c r="A157" s="338">
        <f t="shared" si="604"/>
        <v>0</v>
      </c>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97"/>
      <c r="AO157" s="181"/>
      <c r="AP157" s="78"/>
      <c r="AQ157" s="78"/>
      <c r="AR157" s="78"/>
      <c r="AS157" s="78"/>
      <c r="AT157" s="78"/>
      <c r="AU157" s="78"/>
      <c r="AV157" s="78"/>
      <c r="AW157" s="78"/>
      <c r="AX157" s="345"/>
      <c r="AY157" s="77"/>
      <c r="AZ157" s="77"/>
      <c r="BA157" s="77"/>
      <c r="BB157" s="77"/>
      <c r="BC157" s="77"/>
      <c r="BD157" s="227"/>
      <c r="BE157" s="227"/>
    </row>
    <row r="158" spans="1:57" s="24" customFormat="1" ht="18" customHeight="1" x14ac:dyDescent="0.25">
      <c r="A158" s="338">
        <f t="shared" si="594"/>
        <v>0</v>
      </c>
      <c r="B158" s="336">
        <f>IF(D158&lt;&gt;"",AP158,0)</f>
        <v>0</v>
      </c>
      <c r="C158" s="25"/>
      <c r="D158" s="178"/>
      <c r="E158" s="37"/>
      <c r="F158" s="178"/>
      <c r="G158" s="37"/>
      <c r="H158" s="367"/>
      <c r="I158" s="385" t="str">
        <f>IFERROR(VLOOKUP(H158,Kataloge!$E$2:$F$71,2,FALSE),"")</f>
        <v/>
      </c>
      <c r="J158" s="37" t="s">
        <v>28</v>
      </c>
      <c r="K158" s="178"/>
      <c r="L158" s="37"/>
      <c r="M158" s="178"/>
      <c r="N158" s="37"/>
      <c r="O158" s="209"/>
      <c r="P158" s="37"/>
      <c r="Q158" s="178"/>
      <c r="R158" s="37"/>
      <c r="S158" s="178"/>
      <c r="T158" s="37"/>
      <c r="U158" s="192"/>
      <c r="V158" s="37"/>
      <c r="W158" s="109"/>
      <c r="X158" s="37"/>
      <c r="Y158" s="109"/>
      <c r="Z158" s="37"/>
      <c r="AA158" s="109"/>
      <c r="AB158" s="37"/>
      <c r="AC158" s="109"/>
      <c r="AD158" s="37"/>
      <c r="AE158" s="109"/>
      <c r="AF158" s="37"/>
      <c r="AG158" s="109"/>
      <c r="AH158" s="37"/>
      <c r="AI158" s="179"/>
      <c r="AJ158" s="37"/>
      <c r="AK158" s="339">
        <f t="shared" ref="AK158" si="632">IF(AM158&gt;0,ROUND(ROUND(O158,4)*ROUND(AI158,2),2),0)</f>
        <v>0</v>
      </c>
      <c r="AL158" s="37"/>
      <c r="AM158" s="199">
        <f t="shared" ref="AM158" si="633">SUM(AR158:AW158)</f>
        <v>0</v>
      </c>
      <c r="AN158" s="97"/>
      <c r="AO158" s="354" t="str">
        <f t="shared" ref="AO158" si="634">IF(AND(W158&lt;&gt;"",Y158="",AA158="",AC158="",AE158="",AG158=""),"Hagel ist nur als Mehrgefahrenversicherung förderfähig!",
IF(AND(U158="",OR(W158&lt;&gt;"",Y158&lt;&gt;"",AA158&lt;&gt;"",AC158&lt;&gt;"",AE158&lt;&gt;"",AG158&lt;&gt;"")),"Bitte den Selbsbehalt eintragen!",
IF(BD158=1,"Der Selbstbehalt wurde nicht eingehalten!",
"")))</f>
        <v/>
      </c>
      <c r="AP158" s="302" t="s">
        <v>359</v>
      </c>
      <c r="AQ158" s="233">
        <f>IF(D158=$F$12,"Heilpflanzen",D158)</f>
        <v>0</v>
      </c>
      <c r="AR158" s="232">
        <f>IF(AND(W158&lt;&gt;"",SUM(AS158:AW158)&gt;0,U158&gt;=20%),1,0)</f>
        <v>0</v>
      </c>
      <c r="AS158" s="231">
        <f>IF(AND(Y158&lt;&gt;"",U158&gt;=20%),1,0)</f>
        <v>0</v>
      </c>
      <c r="AT158" s="231">
        <f>IF(AND(AA158&lt;&gt;"",U158&gt;=20%),1,0)</f>
        <v>0</v>
      </c>
      <c r="AU158" s="231">
        <f>IF(AND(AC158&lt;&gt;"",U158&gt;=20%),1,0)</f>
        <v>0</v>
      </c>
      <c r="AV158" s="231">
        <f>IF(AND(AE158&lt;&gt;"",U158&gt;=20%),1,0)</f>
        <v>0</v>
      </c>
      <c r="AW158" s="232">
        <f>IF(AG158&lt;&gt;"",1,0)</f>
        <v>0</v>
      </c>
      <c r="AX158" s="346">
        <f t="shared" ref="AX158" si="635">IF(AR158=1,ROUND($O158,4),0)</f>
        <v>0</v>
      </c>
      <c r="AY158" s="226">
        <f t="shared" ref="AY158" si="636">IF(AS158=1,ROUND($O158,4),0)</f>
        <v>0</v>
      </c>
      <c r="AZ158" s="226">
        <f t="shared" ref="AZ158" si="637">IF(AT158=1,ROUND($O158,4),0)</f>
        <v>0</v>
      </c>
      <c r="BA158" s="226">
        <f t="shared" ref="BA158" si="638">IF(AU158=1,ROUND($O158,4),0)</f>
        <v>0</v>
      </c>
      <c r="BB158" s="226">
        <f t="shared" ref="BB158" si="639">IF(AV158=1,ROUND($O158,4),0)</f>
        <v>0</v>
      </c>
      <c r="BC158" s="226">
        <f t="shared" ref="BC158" si="640">IF(AW158=1,ROUND($O158,4),0)</f>
        <v>0</v>
      </c>
      <c r="BD158" s="304">
        <f>IF(AW158&gt;0,0,IF(AND(U158&gt;0%,U158&lt;20%),1,0))</f>
        <v>0</v>
      </c>
      <c r="BE158" s="304"/>
    </row>
    <row r="159" spans="1:57" s="24" customFormat="1" ht="4" customHeight="1" x14ac:dyDescent="0.2">
      <c r="A159" s="338">
        <f t="shared" si="604"/>
        <v>0</v>
      </c>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97"/>
      <c r="AO159" s="181"/>
      <c r="AP159" s="78"/>
      <c r="AQ159" s="78"/>
      <c r="AR159" s="78"/>
      <c r="AS159" s="78"/>
      <c r="AT159" s="78"/>
      <c r="AU159" s="78"/>
      <c r="AV159" s="78"/>
      <c r="AW159" s="78"/>
      <c r="AX159" s="345"/>
      <c r="AY159" s="77"/>
      <c r="AZ159" s="77"/>
      <c r="BA159" s="77"/>
      <c r="BB159" s="77"/>
      <c r="BC159" s="77"/>
      <c r="BD159" s="227"/>
      <c r="BE159" s="227"/>
    </row>
    <row r="160" spans="1:57" s="24" customFormat="1" ht="18" customHeight="1" x14ac:dyDescent="0.25">
      <c r="A160" s="338">
        <f t="shared" si="594"/>
        <v>0</v>
      </c>
      <c r="B160" s="336">
        <f>IF(D160&lt;&gt;"",AP160,0)</f>
        <v>0</v>
      </c>
      <c r="C160" s="25"/>
      <c r="D160" s="178"/>
      <c r="E160" s="37"/>
      <c r="F160" s="178"/>
      <c r="G160" s="37"/>
      <c r="H160" s="367"/>
      <c r="I160" s="385" t="str">
        <f>IFERROR(VLOOKUP(H160,Kataloge!$E$2:$F$71,2,FALSE),"")</f>
        <v/>
      </c>
      <c r="J160" s="37" t="s">
        <v>28</v>
      </c>
      <c r="K160" s="178"/>
      <c r="L160" s="37"/>
      <c r="M160" s="178"/>
      <c r="N160" s="37"/>
      <c r="O160" s="209"/>
      <c r="P160" s="37"/>
      <c r="Q160" s="178"/>
      <c r="R160" s="37"/>
      <c r="S160" s="178"/>
      <c r="T160" s="37"/>
      <c r="U160" s="192"/>
      <c r="V160" s="37"/>
      <c r="W160" s="109"/>
      <c r="X160" s="37"/>
      <c r="Y160" s="109"/>
      <c r="Z160" s="37"/>
      <c r="AA160" s="109"/>
      <c r="AB160" s="37"/>
      <c r="AC160" s="109"/>
      <c r="AD160" s="37"/>
      <c r="AE160" s="109"/>
      <c r="AF160" s="37"/>
      <c r="AG160" s="109"/>
      <c r="AH160" s="37"/>
      <c r="AI160" s="179"/>
      <c r="AJ160" s="37"/>
      <c r="AK160" s="339">
        <f t="shared" ref="AK160" si="641">IF(AM160&gt;0,ROUND(ROUND(O160,4)*ROUND(AI160,2),2),0)</f>
        <v>0</v>
      </c>
      <c r="AL160" s="37"/>
      <c r="AM160" s="199">
        <f t="shared" ref="AM160" si="642">SUM(AR160:AW160)</f>
        <v>0</v>
      </c>
      <c r="AN160" s="97"/>
      <c r="AO160" s="354" t="str">
        <f t="shared" ref="AO160" si="643">IF(AND(W160&lt;&gt;"",Y160="",AA160="",AC160="",AE160="",AG160=""),"Hagel ist nur als Mehrgefahrenversicherung förderfähig!",
IF(AND(U160="",OR(W160&lt;&gt;"",Y160&lt;&gt;"",AA160&lt;&gt;"",AC160&lt;&gt;"",AE160&lt;&gt;"",AG160&lt;&gt;"")),"Bitte den Selbsbehalt eintragen!",
IF(BD160=1,"Der Selbstbehalt wurde nicht eingehalten!",
"")))</f>
        <v/>
      </c>
      <c r="AP160" s="302" t="s">
        <v>360</v>
      </c>
      <c r="AQ160" s="233">
        <f>IF(D160=$F$12,"Heilpflanzen",D160)</f>
        <v>0</v>
      </c>
      <c r="AR160" s="232">
        <f>IF(AND(W160&lt;&gt;"",SUM(AS160:AW160)&gt;0,U160&gt;=20%),1,0)</f>
        <v>0</v>
      </c>
      <c r="AS160" s="231">
        <f>IF(AND(Y160&lt;&gt;"",U160&gt;=20%),1,0)</f>
        <v>0</v>
      </c>
      <c r="AT160" s="231">
        <f>IF(AND(AA160&lt;&gt;"",U160&gt;=20%),1,0)</f>
        <v>0</v>
      </c>
      <c r="AU160" s="231">
        <f>IF(AND(AC160&lt;&gt;"",U160&gt;=20%),1,0)</f>
        <v>0</v>
      </c>
      <c r="AV160" s="231">
        <f>IF(AND(AE160&lt;&gt;"",U160&gt;=20%),1,0)</f>
        <v>0</v>
      </c>
      <c r="AW160" s="232">
        <f>IF(AG160&lt;&gt;"",1,0)</f>
        <v>0</v>
      </c>
      <c r="AX160" s="346">
        <f t="shared" ref="AX160" si="644">IF(AR160=1,ROUND($O160,4),0)</f>
        <v>0</v>
      </c>
      <c r="AY160" s="226">
        <f t="shared" ref="AY160" si="645">IF(AS160=1,ROUND($O160,4),0)</f>
        <v>0</v>
      </c>
      <c r="AZ160" s="226">
        <f t="shared" ref="AZ160" si="646">IF(AT160=1,ROUND($O160,4),0)</f>
        <v>0</v>
      </c>
      <c r="BA160" s="226">
        <f t="shared" ref="BA160" si="647">IF(AU160=1,ROUND($O160,4),0)</f>
        <v>0</v>
      </c>
      <c r="BB160" s="226">
        <f t="shared" ref="BB160" si="648">IF(AV160=1,ROUND($O160,4),0)</f>
        <v>0</v>
      </c>
      <c r="BC160" s="226">
        <f t="shared" ref="BC160" si="649">IF(AW160=1,ROUND($O160,4),0)</f>
        <v>0</v>
      </c>
      <c r="BD160" s="304">
        <f>IF(AW160&gt;0,0,IF(AND(U160&gt;0%,U160&lt;20%),1,0))</f>
        <v>0</v>
      </c>
      <c r="BE160" s="304"/>
    </row>
    <row r="161" spans="1:57" s="24" customFormat="1" ht="4" customHeight="1" x14ac:dyDescent="0.2">
      <c r="A161" s="338">
        <f t="shared" si="604"/>
        <v>0</v>
      </c>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97"/>
      <c r="AO161" s="181"/>
      <c r="AP161" s="78"/>
      <c r="AQ161" s="78"/>
      <c r="AR161" s="78"/>
      <c r="AS161" s="78"/>
      <c r="AT161" s="78"/>
      <c r="AU161" s="78"/>
      <c r="AV161" s="78"/>
      <c r="AW161" s="78"/>
      <c r="AX161" s="345"/>
      <c r="AY161" s="77"/>
      <c r="AZ161" s="77"/>
      <c r="BA161" s="77"/>
      <c r="BB161" s="77"/>
      <c r="BC161" s="77"/>
      <c r="BD161" s="227"/>
      <c r="BE161" s="227"/>
    </row>
    <row r="162" spans="1:57" s="24" customFormat="1" ht="18" customHeight="1" x14ac:dyDescent="0.25">
      <c r="A162" s="338">
        <f t="shared" si="594"/>
        <v>0</v>
      </c>
      <c r="B162" s="336">
        <f>IF(D162&lt;&gt;"",AP162,0)</f>
        <v>0</v>
      </c>
      <c r="C162" s="25"/>
      <c r="D162" s="178"/>
      <c r="E162" s="37"/>
      <c r="F162" s="178"/>
      <c r="G162" s="37"/>
      <c r="H162" s="367"/>
      <c r="I162" s="385" t="str">
        <f>IFERROR(VLOOKUP(H162,Kataloge!$E$2:$F$71,2,FALSE),"")</f>
        <v/>
      </c>
      <c r="J162" s="37" t="s">
        <v>28</v>
      </c>
      <c r="K162" s="178"/>
      <c r="L162" s="37"/>
      <c r="M162" s="178"/>
      <c r="N162" s="37"/>
      <c r="O162" s="209"/>
      <c r="P162" s="37"/>
      <c r="Q162" s="178"/>
      <c r="R162" s="37"/>
      <c r="S162" s="178"/>
      <c r="T162" s="37"/>
      <c r="U162" s="192"/>
      <c r="V162" s="37"/>
      <c r="W162" s="109"/>
      <c r="X162" s="37"/>
      <c r="Y162" s="109"/>
      <c r="Z162" s="37"/>
      <c r="AA162" s="109"/>
      <c r="AB162" s="37"/>
      <c r="AC162" s="109"/>
      <c r="AD162" s="37"/>
      <c r="AE162" s="109"/>
      <c r="AF162" s="37"/>
      <c r="AG162" s="109"/>
      <c r="AH162" s="37"/>
      <c r="AI162" s="179"/>
      <c r="AJ162" s="37"/>
      <c r="AK162" s="339">
        <f t="shared" ref="AK162" si="650">IF(AM162&gt;0,ROUND(ROUND(O162,4)*ROUND(AI162,2),2),0)</f>
        <v>0</v>
      </c>
      <c r="AL162" s="37"/>
      <c r="AM162" s="199">
        <f t="shared" ref="AM162" si="651">SUM(AR162:AW162)</f>
        <v>0</v>
      </c>
      <c r="AN162" s="97"/>
      <c r="AO162" s="354" t="str">
        <f t="shared" ref="AO162" si="652">IF(AND(W162&lt;&gt;"",Y162="",AA162="",AC162="",AE162="",AG162=""),"Hagel ist nur als Mehrgefahrenversicherung förderfähig!",
IF(AND(U162="",OR(W162&lt;&gt;"",Y162&lt;&gt;"",AA162&lt;&gt;"",AC162&lt;&gt;"",AE162&lt;&gt;"",AG162&lt;&gt;"")),"Bitte den Selbsbehalt eintragen!",
IF(BD162=1,"Der Selbstbehalt wurde nicht eingehalten!",
"")))</f>
        <v/>
      </c>
      <c r="AP162" s="302" t="s">
        <v>361</v>
      </c>
      <c r="AQ162" s="233">
        <f>IF(D162=$F$12,"Heilpflanzen",D162)</f>
        <v>0</v>
      </c>
      <c r="AR162" s="232">
        <f>IF(AND(W162&lt;&gt;"",SUM(AS162:AW162)&gt;0,U162&gt;=20%),1,0)</f>
        <v>0</v>
      </c>
      <c r="AS162" s="231">
        <f>IF(AND(Y162&lt;&gt;"",U162&gt;=20%),1,0)</f>
        <v>0</v>
      </c>
      <c r="AT162" s="231">
        <f>IF(AND(AA162&lt;&gt;"",U162&gt;=20%),1,0)</f>
        <v>0</v>
      </c>
      <c r="AU162" s="231">
        <f>IF(AND(AC162&lt;&gt;"",U162&gt;=20%),1,0)</f>
        <v>0</v>
      </c>
      <c r="AV162" s="231">
        <f>IF(AND(AE162&lt;&gt;"",U162&gt;=20%),1,0)</f>
        <v>0</v>
      </c>
      <c r="AW162" s="232">
        <f>IF(AG162&lt;&gt;"",1,0)</f>
        <v>0</v>
      </c>
      <c r="AX162" s="346">
        <f t="shared" ref="AX162" si="653">IF(AR162=1,ROUND($O162,4),0)</f>
        <v>0</v>
      </c>
      <c r="AY162" s="226">
        <f t="shared" ref="AY162" si="654">IF(AS162=1,ROUND($O162,4),0)</f>
        <v>0</v>
      </c>
      <c r="AZ162" s="226">
        <f t="shared" ref="AZ162" si="655">IF(AT162=1,ROUND($O162,4),0)</f>
        <v>0</v>
      </c>
      <c r="BA162" s="226">
        <f t="shared" ref="BA162" si="656">IF(AU162=1,ROUND($O162,4),0)</f>
        <v>0</v>
      </c>
      <c r="BB162" s="226">
        <f t="shared" ref="BB162" si="657">IF(AV162=1,ROUND($O162,4),0)</f>
        <v>0</v>
      </c>
      <c r="BC162" s="226">
        <f t="shared" ref="BC162" si="658">IF(AW162=1,ROUND($O162,4),0)</f>
        <v>0</v>
      </c>
      <c r="BD162" s="304">
        <f>IF(AW162&gt;0,0,IF(AND(U162&gt;0%,U162&lt;20%),1,0))</f>
        <v>0</v>
      </c>
      <c r="BE162" s="304"/>
    </row>
    <row r="163" spans="1:57" s="24" customFormat="1" ht="4" customHeight="1" x14ac:dyDescent="0.2">
      <c r="A163" s="338">
        <f t="shared" si="604"/>
        <v>0</v>
      </c>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97"/>
      <c r="AO163" s="181"/>
      <c r="AP163" s="78"/>
      <c r="AQ163" s="78"/>
      <c r="AR163" s="78"/>
      <c r="AS163" s="78"/>
      <c r="AT163" s="78"/>
      <c r="AU163" s="78"/>
      <c r="AV163" s="78"/>
      <c r="AW163" s="78"/>
      <c r="AX163" s="345"/>
      <c r="AY163" s="77"/>
      <c r="AZ163" s="77"/>
      <c r="BA163" s="77"/>
      <c r="BB163" s="77"/>
      <c r="BC163" s="77"/>
      <c r="BD163" s="227"/>
      <c r="BE163" s="227"/>
    </row>
    <row r="164" spans="1:57" s="24" customFormat="1" ht="18" customHeight="1" x14ac:dyDescent="0.25">
      <c r="A164" s="338">
        <f t="shared" si="594"/>
        <v>0</v>
      </c>
      <c r="B164" s="336">
        <f>IF(D164&lt;&gt;"",AP164,0)</f>
        <v>0</v>
      </c>
      <c r="C164" s="25"/>
      <c r="D164" s="178"/>
      <c r="E164" s="37"/>
      <c r="F164" s="178"/>
      <c r="G164" s="37"/>
      <c r="H164" s="367"/>
      <c r="I164" s="385" t="str">
        <f>IFERROR(VLOOKUP(H164,Kataloge!$E$2:$F$71,2,FALSE),"")</f>
        <v/>
      </c>
      <c r="J164" s="37" t="s">
        <v>28</v>
      </c>
      <c r="K164" s="178"/>
      <c r="L164" s="37"/>
      <c r="M164" s="178"/>
      <c r="N164" s="37"/>
      <c r="O164" s="209"/>
      <c r="P164" s="37"/>
      <c r="Q164" s="178"/>
      <c r="R164" s="37"/>
      <c r="S164" s="178"/>
      <c r="T164" s="37"/>
      <c r="U164" s="192"/>
      <c r="V164" s="37"/>
      <c r="W164" s="109"/>
      <c r="X164" s="37"/>
      <c r="Y164" s="109"/>
      <c r="Z164" s="37"/>
      <c r="AA164" s="109"/>
      <c r="AB164" s="37"/>
      <c r="AC164" s="109"/>
      <c r="AD164" s="37"/>
      <c r="AE164" s="109"/>
      <c r="AF164" s="37"/>
      <c r="AG164" s="109"/>
      <c r="AH164" s="37"/>
      <c r="AI164" s="179"/>
      <c r="AJ164" s="37"/>
      <c r="AK164" s="339">
        <f t="shared" ref="AK164" si="659">IF(AM164&gt;0,ROUND(ROUND(O164,4)*ROUND(AI164,2),2),0)</f>
        <v>0</v>
      </c>
      <c r="AL164" s="37"/>
      <c r="AM164" s="199">
        <f t="shared" ref="AM164" si="660">SUM(AR164:AW164)</f>
        <v>0</v>
      </c>
      <c r="AN164" s="97"/>
      <c r="AO164" s="354" t="str">
        <f t="shared" ref="AO164" si="661">IF(AND(W164&lt;&gt;"",Y164="",AA164="",AC164="",AE164="",AG164=""),"Hagel ist nur als Mehrgefahrenversicherung förderfähig!",
IF(AND(U164="",OR(W164&lt;&gt;"",Y164&lt;&gt;"",AA164&lt;&gt;"",AC164&lt;&gt;"",AE164&lt;&gt;"",AG164&lt;&gt;"")),"Bitte den Selbsbehalt eintragen!",
IF(BD164=1,"Der Selbstbehalt wurde nicht eingehalten!",
"")))</f>
        <v/>
      </c>
      <c r="AP164" s="302" t="s">
        <v>362</v>
      </c>
      <c r="AQ164" s="233">
        <f>IF(D164=$F$12,"Heilpflanzen",D164)</f>
        <v>0</v>
      </c>
      <c r="AR164" s="232">
        <f>IF(AND(W164&lt;&gt;"",SUM(AS164:AW164)&gt;0,U164&gt;=20%),1,0)</f>
        <v>0</v>
      </c>
      <c r="AS164" s="231">
        <f>IF(AND(Y164&lt;&gt;"",U164&gt;=20%),1,0)</f>
        <v>0</v>
      </c>
      <c r="AT164" s="231">
        <f>IF(AND(AA164&lt;&gt;"",U164&gt;=20%),1,0)</f>
        <v>0</v>
      </c>
      <c r="AU164" s="231">
        <f>IF(AND(AC164&lt;&gt;"",U164&gt;=20%),1,0)</f>
        <v>0</v>
      </c>
      <c r="AV164" s="231">
        <f>IF(AND(AE164&lt;&gt;"",U164&gt;=20%),1,0)</f>
        <v>0</v>
      </c>
      <c r="AW164" s="232">
        <f>IF(AG164&lt;&gt;"",1,0)</f>
        <v>0</v>
      </c>
      <c r="AX164" s="346">
        <f t="shared" ref="AX164" si="662">IF(AR164=1,ROUND($O164,4),0)</f>
        <v>0</v>
      </c>
      <c r="AY164" s="226">
        <f t="shared" ref="AY164" si="663">IF(AS164=1,ROUND($O164,4),0)</f>
        <v>0</v>
      </c>
      <c r="AZ164" s="226">
        <f t="shared" ref="AZ164" si="664">IF(AT164=1,ROUND($O164,4),0)</f>
        <v>0</v>
      </c>
      <c r="BA164" s="226">
        <f t="shared" ref="BA164" si="665">IF(AU164=1,ROUND($O164,4),0)</f>
        <v>0</v>
      </c>
      <c r="BB164" s="226">
        <f t="shared" ref="BB164" si="666">IF(AV164=1,ROUND($O164,4),0)</f>
        <v>0</v>
      </c>
      <c r="BC164" s="226">
        <f t="shared" ref="BC164" si="667">IF(AW164=1,ROUND($O164,4),0)</f>
        <v>0</v>
      </c>
      <c r="BD164" s="304">
        <f>IF(AW164&gt;0,0,IF(AND(U164&gt;0%,U164&lt;20%),1,0))</f>
        <v>0</v>
      </c>
      <c r="BE164" s="304"/>
    </row>
    <row r="165" spans="1:57" s="24" customFormat="1" ht="4" customHeight="1" x14ac:dyDescent="0.2">
      <c r="A165" s="338">
        <f t="shared" si="604"/>
        <v>0</v>
      </c>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97"/>
      <c r="AO165" s="181"/>
      <c r="AP165" s="78"/>
      <c r="AQ165" s="78"/>
      <c r="AR165" s="78"/>
      <c r="AS165" s="78"/>
      <c r="AT165" s="78"/>
      <c r="AU165" s="78"/>
      <c r="AV165" s="78"/>
      <c r="AW165" s="78"/>
      <c r="AX165" s="345"/>
      <c r="AY165" s="77"/>
      <c r="AZ165" s="77"/>
      <c r="BA165" s="77"/>
      <c r="BB165" s="77"/>
      <c r="BC165" s="77"/>
      <c r="BD165" s="227"/>
      <c r="BE165" s="227"/>
    </row>
    <row r="166" spans="1:57" s="24" customFormat="1" ht="18" customHeight="1" x14ac:dyDescent="0.25">
      <c r="A166" s="338">
        <f t="shared" si="594"/>
        <v>0</v>
      </c>
      <c r="B166" s="336">
        <f>IF(D166&lt;&gt;"",AP166,0)</f>
        <v>0</v>
      </c>
      <c r="C166" s="25"/>
      <c r="D166" s="178"/>
      <c r="E166" s="37"/>
      <c r="F166" s="178"/>
      <c r="G166" s="37"/>
      <c r="H166" s="367"/>
      <c r="I166" s="385" t="str">
        <f>IFERROR(VLOOKUP(H166,Kataloge!$E$2:$F$71,2,FALSE),"")</f>
        <v/>
      </c>
      <c r="J166" s="37" t="s">
        <v>28</v>
      </c>
      <c r="K166" s="178"/>
      <c r="L166" s="37"/>
      <c r="M166" s="178"/>
      <c r="N166" s="37"/>
      <c r="O166" s="209"/>
      <c r="P166" s="37"/>
      <c r="Q166" s="178"/>
      <c r="R166" s="37"/>
      <c r="S166" s="178"/>
      <c r="T166" s="37"/>
      <c r="U166" s="192"/>
      <c r="V166" s="37"/>
      <c r="W166" s="109"/>
      <c r="X166" s="37"/>
      <c r="Y166" s="109"/>
      <c r="Z166" s="37"/>
      <c r="AA166" s="109"/>
      <c r="AB166" s="37"/>
      <c r="AC166" s="109"/>
      <c r="AD166" s="37"/>
      <c r="AE166" s="109"/>
      <c r="AF166" s="37"/>
      <c r="AG166" s="109"/>
      <c r="AH166" s="37"/>
      <c r="AI166" s="179"/>
      <c r="AJ166" s="37"/>
      <c r="AK166" s="339">
        <f t="shared" ref="AK166" si="668">IF(AM166&gt;0,ROUND(ROUND(O166,4)*ROUND(AI166,2),2),0)</f>
        <v>0</v>
      </c>
      <c r="AL166" s="37"/>
      <c r="AM166" s="199">
        <f t="shared" ref="AM166" si="669">SUM(AR166:AW166)</f>
        <v>0</v>
      </c>
      <c r="AN166" s="97"/>
      <c r="AO166" s="354" t="str">
        <f t="shared" ref="AO166" si="670">IF(AND(W166&lt;&gt;"",Y166="",AA166="",AC166="",AE166="",AG166=""),"Hagel ist nur als Mehrgefahrenversicherung förderfähig!",
IF(AND(U166="",OR(W166&lt;&gt;"",Y166&lt;&gt;"",AA166&lt;&gt;"",AC166&lt;&gt;"",AE166&lt;&gt;"",AG166&lt;&gt;"")),"Bitte den Selbsbehalt eintragen!",
IF(BD166=1,"Der Selbstbehalt wurde nicht eingehalten!",
"")))</f>
        <v/>
      </c>
      <c r="AP166" s="302" t="s">
        <v>363</v>
      </c>
      <c r="AQ166" s="233">
        <f>IF(D166=$F$12,"Heilpflanzen",D166)</f>
        <v>0</v>
      </c>
      <c r="AR166" s="232">
        <f>IF(AND(W166&lt;&gt;"",SUM(AS166:AW166)&gt;0,U166&gt;=20%),1,0)</f>
        <v>0</v>
      </c>
      <c r="AS166" s="231">
        <f>IF(AND(Y166&lt;&gt;"",U166&gt;=20%),1,0)</f>
        <v>0</v>
      </c>
      <c r="AT166" s="231">
        <f>IF(AND(AA166&lt;&gt;"",U166&gt;=20%),1,0)</f>
        <v>0</v>
      </c>
      <c r="AU166" s="231">
        <f>IF(AND(AC166&lt;&gt;"",U166&gt;=20%),1,0)</f>
        <v>0</v>
      </c>
      <c r="AV166" s="231">
        <f>IF(AND(AE166&lt;&gt;"",U166&gt;=20%),1,0)</f>
        <v>0</v>
      </c>
      <c r="AW166" s="232">
        <f>IF(AG166&lt;&gt;"",1,0)</f>
        <v>0</v>
      </c>
      <c r="AX166" s="346">
        <f t="shared" ref="AX166" si="671">IF(AR166=1,ROUND($O166,4),0)</f>
        <v>0</v>
      </c>
      <c r="AY166" s="226">
        <f t="shared" ref="AY166" si="672">IF(AS166=1,ROUND($O166,4),0)</f>
        <v>0</v>
      </c>
      <c r="AZ166" s="226">
        <f t="shared" ref="AZ166" si="673">IF(AT166=1,ROUND($O166,4),0)</f>
        <v>0</v>
      </c>
      <c r="BA166" s="226">
        <f t="shared" ref="BA166" si="674">IF(AU166=1,ROUND($O166,4),0)</f>
        <v>0</v>
      </c>
      <c r="BB166" s="226">
        <f t="shared" ref="BB166" si="675">IF(AV166=1,ROUND($O166,4),0)</f>
        <v>0</v>
      </c>
      <c r="BC166" s="226">
        <f t="shared" ref="BC166" si="676">IF(AW166=1,ROUND($O166,4),0)</f>
        <v>0</v>
      </c>
      <c r="BD166" s="304">
        <f>IF(AW166&gt;0,0,IF(AND(U166&gt;0%,U166&lt;20%),1,0))</f>
        <v>0</v>
      </c>
      <c r="BE166" s="304"/>
    </row>
    <row r="167" spans="1:57" s="24" customFormat="1" ht="4" customHeight="1" x14ac:dyDescent="0.2">
      <c r="A167" s="338">
        <f t="shared" si="604"/>
        <v>0</v>
      </c>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97"/>
      <c r="AO167" s="181"/>
      <c r="AP167" s="78"/>
      <c r="AQ167" s="78"/>
      <c r="AR167" s="78"/>
      <c r="AS167" s="78"/>
      <c r="AT167" s="78"/>
      <c r="AU167" s="78"/>
      <c r="AV167" s="78"/>
      <c r="AW167" s="78"/>
      <c r="AX167" s="345"/>
      <c r="AY167" s="77"/>
      <c r="AZ167" s="77"/>
      <c r="BA167" s="77"/>
      <c r="BB167" s="77"/>
      <c r="BC167" s="77"/>
      <c r="BD167" s="227"/>
      <c r="BE167" s="227"/>
    </row>
    <row r="168" spans="1:57" s="24" customFormat="1" ht="18" customHeight="1" x14ac:dyDescent="0.25">
      <c r="A168" s="338">
        <f t="shared" si="594"/>
        <v>0</v>
      </c>
      <c r="B168" s="336">
        <f>IF(D168&lt;&gt;"",AP168,0)</f>
        <v>0</v>
      </c>
      <c r="C168" s="25"/>
      <c r="D168" s="178"/>
      <c r="E168" s="37"/>
      <c r="F168" s="178"/>
      <c r="G168" s="37"/>
      <c r="H168" s="367"/>
      <c r="I168" s="385" t="str">
        <f>IFERROR(VLOOKUP(H168,Kataloge!$E$2:$F$71,2,FALSE),"")</f>
        <v/>
      </c>
      <c r="J168" s="37" t="s">
        <v>28</v>
      </c>
      <c r="K168" s="178"/>
      <c r="L168" s="37"/>
      <c r="M168" s="178"/>
      <c r="N168" s="37"/>
      <c r="O168" s="209"/>
      <c r="P168" s="37"/>
      <c r="Q168" s="178"/>
      <c r="R168" s="37"/>
      <c r="S168" s="178"/>
      <c r="T168" s="37"/>
      <c r="U168" s="192"/>
      <c r="V168" s="37"/>
      <c r="W168" s="109"/>
      <c r="X168" s="37"/>
      <c r="Y168" s="109"/>
      <c r="Z168" s="37"/>
      <c r="AA168" s="109"/>
      <c r="AB168" s="37"/>
      <c r="AC168" s="109"/>
      <c r="AD168" s="37"/>
      <c r="AE168" s="109"/>
      <c r="AF168" s="37"/>
      <c r="AG168" s="109"/>
      <c r="AH168" s="37"/>
      <c r="AI168" s="179"/>
      <c r="AJ168" s="37"/>
      <c r="AK168" s="339">
        <f t="shared" ref="AK168" si="677">IF(AM168&gt;0,ROUND(ROUND(O168,4)*ROUND(AI168,2),2),0)</f>
        <v>0</v>
      </c>
      <c r="AL168" s="37"/>
      <c r="AM168" s="199">
        <f t="shared" ref="AM168" si="678">SUM(AR168:AW168)</f>
        <v>0</v>
      </c>
      <c r="AN168" s="97"/>
      <c r="AO168" s="354" t="str">
        <f t="shared" ref="AO168" si="679">IF(AND(W168&lt;&gt;"",Y168="",AA168="",AC168="",AE168="",AG168=""),"Hagel ist nur als Mehrgefahrenversicherung förderfähig!",
IF(AND(U168="",OR(W168&lt;&gt;"",Y168&lt;&gt;"",AA168&lt;&gt;"",AC168&lt;&gt;"",AE168&lt;&gt;"",AG168&lt;&gt;"")),"Bitte den Selbsbehalt eintragen!",
IF(BD168=1,"Der Selbstbehalt wurde nicht eingehalten!",
"")))</f>
        <v/>
      </c>
      <c r="AP168" s="302" t="s">
        <v>364</v>
      </c>
      <c r="AQ168" s="233">
        <f>IF(D168=$F$12,"Heilpflanzen",D168)</f>
        <v>0</v>
      </c>
      <c r="AR168" s="232">
        <f>IF(AND(W168&lt;&gt;"",SUM(AS168:AW168)&gt;0,U168&gt;=20%),1,0)</f>
        <v>0</v>
      </c>
      <c r="AS168" s="231">
        <f>IF(AND(Y168&lt;&gt;"",U168&gt;=20%),1,0)</f>
        <v>0</v>
      </c>
      <c r="AT168" s="231">
        <f>IF(AND(AA168&lt;&gt;"",U168&gt;=20%),1,0)</f>
        <v>0</v>
      </c>
      <c r="AU168" s="231">
        <f>IF(AND(AC168&lt;&gt;"",U168&gt;=20%),1,0)</f>
        <v>0</v>
      </c>
      <c r="AV168" s="231">
        <f>IF(AND(AE168&lt;&gt;"",U168&gt;=20%),1,0)</f>
        <v>0</v>
      </c>
      <c r="AW168" s="232">
        <f>IF(AG168&lt;&gt;"",1,0)</f>
        <v>0</v>
      </c>
      <c r="AX168" s="346">
        <f t="shared" ref="AX168" si="680">IF(AR168=1,ROUND($O168,4),0)</f>
        <v>0</v>
      </c>
      <c r="AY168" s="226">
        <f t="shared" ref="AY168" si="681">IF(AS168=1,ROUND($O168,4),0)</f>
        <v>0</v>
      </c>
      <c r="AZ168" s="226">
        <f t="shared" ref="AZ168" si="682">IF(AT168=1,ROUND($O168,4),0)</f>
        <v>0</v>
      </c>
      <c r="BA168" s="226">
        <f t="shared" ref="BA168" si="683">IF(AU168=1,ROUND($O168,4),0)</f>
        <v>0</v>
      </c>
      <c r="BB168" s="226">
        <f t="shared" ref="BB168" si="684">IF(AV168=1,ROUND($O168,4),0)</f>
        <v>0</v>
      </c>
      <c r="BC168" s="226">
        <f t="shared" ref="BC168" si="685">IF(AW168=1,ROUND($O168,4),0)</f>
        <v>0</v>
      </c>
      <c r="BD168" s="304">
        <f>IF(AW168&gt;0,0,IF(AND(U168&gt;0%,U168&lt;20%),1,0))</f>
        <v>0</v>
      </c>
      <c r="BE168" s="304"/>
    </row>
    <row r="169" spans="1:57" s="24" customFormat="1" ht="4" customHeight="1" x14ac:dyDescent="0.2">
      <c r="A169" s="338">
        <f t="shared" si="604"/>
        <v>0</v>
      </c>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97"/>
      <c r="AO169" s="181"/>
      <c r="AP169" s="78"/>
      <c r="AQ169" s="78"/>
      <c r="AR169" s="78"/>
      <c r="AS169" s="78"/>
      <c r="AT169" s="78"/>
      <c r="AU169" s="78"/>
      <c r="AV169" s="78"/>
      <c r="AW169" s="78"/>
      <c r="AX169" s="345"/>
      <c r="AY169" s="77"/>
      <c r="AZ169" s="77"/>
      <c r="BA169" s="77"/>
      <c r="BB169" s="77"/>
      <c r="BC169" s="77"/>
      <c r="BD169" s="227"/>
      <c r="BE169" s="227"/>
    </row>
    <row r="170" spans="1:57" s="24" customFormat="1" ht="18" customHeight="1" x14ac:dyDescent="0.25">
      <c r="A170" s="338">
        <f t="shared" si="594"/>
        <v>0</v>
      </c>
      <c r="B170" s="336">
        <f>IF(D170&lt;&gt;"",AP170,0)</f>
        <v>0</v>
      </c>
      <c r="C170" s="25"/>
      <c r="D170" s="178"/>
      <c r="E170" s="37"/>
      <c r="F170" s="178"/>
      <c r="G170" s="37"/>
      <c r="H170" s="367"/>
      <c r="I170" s="385" t="str">
        <f>IFERROR(VLOOKUP(H170,Kataloge!$E$2:$F$71,2,FALSE),"")</f>
        <v/>
      </c>
      <c r="J170" s="37" t="s">
        <v>28</v>
      </c>
      <c r="K170" s="178"/>
      <c r="L170" s="37"/>
      <c r="M170" s="178"/>
      <c r="N170" s="37"/>
      <c r="O170" s="209"/>
      <c r="P170" s="37"/>
      <c r="Q170" s="178"/>
      <c r="R170" s="37"/>
      <c r="S170" s="178"/>
      <c r="T170" s="37"/>
      <c r="U170" s="192"/>
      <c r="V170" s="37"/>
      <c r="W170" s="109"/>
      <c r="X170" s="37"/>
      <c r="Y170" s="109"/>
      <c r="Z170" s="37"/>
      <c r="AA170" s="109"/>
      <c r="AB170" s="37"/>
      <c r="AC170" s="109"/>
      <c r="AD170" s="37"/>
      <c r="AE170" s="109"/>
      <c r="AF170" s="37"/>
      <c r="AG170" s="109"/>
      <c r="AH170" s="37"/>
      <c r="AI170" s="179"/>
      <c r="AJ170" s="37"/>
      <c r="AK170" s="339">
        <f t="shared" ref="AK170" si="686">IF(AM170&gt;0,ROUND(ROUND(O170,4)*ROUND(AI170,2),2),0)</f>
        <v>0</v>
      </c>
      <c r="AL170" s="37"/>
      <c r="AM170" s="199">
        <f t="shared" ref="AM170" si="687">SUM(AR170:AW170)</f>
        <v>0</v>
      </c>
      <c r="AN170" s="97"/>
      <c r="AO170" s="354" t="str">
        <f t="shared" ref="AO170" si="688">IF(AND(W170&lt;&gt;"",Y170="",AA170="",AC170="",AE170="",AG170=""),"Hagel ist nur als Mehrgefahrenversicherung förderfähig!",
IF(AND(U170="",OR(W170&lt;&gt;"",Y170&lt;&gt;"",AA170&lt;&gt;"",AC170&lt;&gt;"",AE170&lt;&gt;"",AG170&lt;&gt;"")),"Bitte den Selbsbehalt eintragen!",
IF(BD170=1,"Der Selbstbehalt wurde nicht eingehalten!",
"")))</f>
        <v/>
      </c>
      <c r="AP170" s="302" t="s">
        <v>365</v>
      </c>
      <c r="AQ170" s="233">
        <f>IF(D170=$F$12,"Heilpflanzen",D170)</f>
        <v>0</v>
      </c>
      <c r="AR170" s="232">
        <f>IF(AND(W170&lt;&gt;"",SUM(AS170:AW170)&gt;0,U170&gt;=20%),1,0)</f>
        <v>0</v>
      </c>
      <c r="AS170" s="231">
        <f>IF(AND(Y170&lt;&gt;"",U170&gt;=20%),1,0)</f>
        <v>0</v>
      </c>
      <c r="AT170" s="231">
        <f>IF(AND(AA170&lt;&gt;"",U170&gt;=20%),1,0)</f>
        <v>0</v>
      </c>
      <c r="AU170" s="231">
        <f>IF(AND(AC170&lt;&gt;"",U170&gt;=20%),1,0)</f>
        <v>0</v>
      </c>
      <c r="AV170" s="231">
        <f>IF(AND(AE170&lt;&gt;"",U170&gt;=20%),1,0)</f>
        <v>0</v>
      </c>
      <c r="AW170" s="232">
        <f>IF(AG170&lt;&gt;"",1,0)</f>
        <v>0</v>
      </c>
      <c r="AX170" s="346">
        <f t="shared" ref="AX170" si="689">IF(AR170=1,ROUND($O170,4),0)</f>
        <v>0</v>
      </c>
      <c r="AY170" s="226">
        <f t="shared" ref="AY170" si="690">IF(AS170=1,ROUND($O170,4),0)</f>
        <v>0</v>
      </c>
      <c r="AZ170" s="226">
        <f t="shared" ref="AZ170" si="691">IF(AT170=1,ROUND($O170,4),0)</f>
        <v>0</v>
      </c>
      <c r="BA170" s="226">
        <f t="shared" ref="BA170" si="692">IF(AU170=1,ROUND($O170,4),0)</f>
        <v>0</v>
      </c>
      <c r="BB170" s="226">
        <f t="shared" ref="BB170" si="693">IF(AV170=1,ROUND($O170,4),0)</f>
        <v>0</v>
      </c>
      <c r="BC170" s="226">
        <f t="shared" ref="BC170" si="694">IF(AW170=1,ROUND($O170,4),0)</f>
        <v>0</v>
      </c>
      <c r="BD170" s="304">
        <f>IF(AW170&gt;0,0,IF(AND(U170&gt;0%,U170&lt;20%),1,0))</f>
        <v>0</v>
      </c>
      <c r="BE170" s="304"/>
    </row>
    <row r="171" spans="1:57" s="24" customFormat="1" ht="4" customHeight="1" x14ac:dyDescent="0.2">
      <c r="A171" s="338">
        <f t="shared" si="604"/>
        <v>0</v>
      </c>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97"/>
      <c r="AO171" s="181"/>
      <c r="AP171" s="78"/>
      <c r="AQ171" s="78"/>
      <c r="AR171" s="78"/>
      <c r="AS171" s="78"/>
      <c r="AT171" s="78"/>
      <c r="AU171" s="78"/>
      <c r="AV171" s="78"/>
      <c r="AW171" s="78"/>
      <c r="AX171" s="345"/>
      <c r="AY171" s="77"/>
      <c r="AZ171" s="77"/>
      <c r="BA171" s="77"/>
      <c r="BB171" s="77"/>
      <c r="BC171" s="77"/>
      <c r="BD171" s="227"/>
      <c r="BE171" s="227"/>
    </row>
    <row r="172" spans="1:57" s="24" customFormat="1" ht="18" customHeight="1" x14ac:dyDescent="0.25">
      <c r="A172" s="338">
        <f t="shared" si="594"/>
        <v>0</v>
      </c>
      <c r="B172" s="336">
        <f>IF(D172&lt;&gt;"",AP172,0)</f>
        <v>0</v>
      </c>
      <c r="C172" s="25"/>
      <c r="D172" s="178"/>
      <c r="E172" s="37"/>
      <c r="F172" s="178"/>
      <c r="G172" s="37"/>
      <c r="H172" s="367"/>
      <c r="I172" s="385" t="str">
        <f>IFERROR(VLOOKUP(H172,Kataloge!$E$2:$F$71,2,FALSE),"")</f>
        <v/>
      </c>
      <c r="J172" s="37" t="s">
        <v>28</v>
      </c>
      <c r="K172" s="178"/>
      <c r="L172" s="37"/>
      <c r="M172" s="178"/>
      <c r="N172" s="37"/>
      <c r="O172" s="209"/>
      <c r="P172" s="37"/>
      <c r="Q172" s="178"/>
      <c r="R172" s="37"/>
      <c r="S172" s="178"/>
      <c r="T172" s="37"/>
      <c r="U172" s="192"/>
      <c r="V172" s="37"/>
      <c r="W172" s="109"/>
      <c r="X172" s="37"/>
      <c r="Y172" s="109"/>
      <c r="Z172" s="37"/>
      <c r="AA172" s="109"/>
      <c r="AB172" s="37"/>
      <c r="AC172" s="109"/>
      <c r="AD172" s="37"/>
      <c r="AE172" s="109"/>
      <c r="AF172" s="37"/>
      <c r="AG172" s="109"/>
      <c r="AH172" s="37"/>
      <c r="AI172" s="179"/>
      <c r="AJ172" s="37"/>
      <c r="AK172" s="339">
        <f t="shared" ref="AK172" si="695">IF(AM172&gt;0,ROUND(ROUND(O172,4)*ROUND(AI172,2),2),0)</f>
        <v>0</v>
      </c>
      <c r="AL172" s="37"/>
      <c r="AM172" s="199">
        <f t="shared" ref="AM172" si="696">SUM(AR172:AW172)</f>
        <v>0</v>
      </c>
      <c r="AN172" s="97"/>
      <c r="AO172" s="354" t="str">
        <f t="shared" ref="AO172" si="697">IF(AND(W172&lt;&gt;"",Y172="",AA172="",AC172="",AE172="",AG172=""),"Hagel ist nur als Mehrgefahrenversicherung förderfähig!",
IF(AND(U172="",OR(W172&lt;&gt;"",Y172&lt;&gt;"",AA172&lt;&gt;"",AC172&lt;&gt;"",AE172&lt;&gt;"",AG172&lt;&gt;"")),"Bitte den Selbsbehalt eintragen!",
IF(BD172=1,"Der Selbstbehalt wurde nicht eingehalten!",
"")))</f>
        <v/>
      </c>
      <c r="AP172" s="302" t="s">
        <v>366</v>
      </c>
      <c r="AQ172" s="233">
        <f>IF(D172=$F$12,"Heilpflanzen",D172)</f>
        <v>0</v>
      </c>
      <c r="AR172" s="232">
        <f>IF(AND(W172&lt;&gt;"",SUM(AS172:AW172)&gt;0,U172&gt;=20%),1,0)</f>
        <v>0</v>
      </c>
      <c r="AS172" s="231">
        <f>IF(AND(Y172&lt;&gt;"",U172&gt;=20%),1,0)</f>
        <v>0</v>
      </c>
      <c r="AT172" s="231">
        <f>IF(AND(AA172&lt;&gt;"",U172&gt;=20%),1,0)</f>
        <v>0</v>
      </c>
      <c r="AU172" s="231">
        <f>IF(AND(AC172&lt;&gt;"",U172&gt;=20%),1,0)</f>
        <v>0</v>
      </c>
      <c r="AV172" s="231">
        <f>IF(AND(AE172&lt;&gt;"",U172&gt;=20%),1,0)</f>
        <v>0</v>
      </c>
      <c r="AW172" s="232">
        <f>IF(AG172&lt;&gt;"",1,0)</f>
        <v>0</v>
      </c>
      <c r="AX172" s="346">
        <f t="shared" ref="AX172" si="698">IF(AR172=1,ROUND($O172,4),0)</f>
        <v>0</v>
      </c>
      <c r="AY172" s="226">
        <f t="shared" ref="AY172" si="699">IF(AS172=1,ROUND($O172,4),0)</f>
        <v>0</v>
      </c>
      <c r="AZ172" s="226">
        <f t="shared" ref="AZ172" si="700">IF(AT172=1,ROUND($O172,4),0)</f>
        <v>0</v>
      </c>
      <c r="BA172" s="226">
        <f t="shared" ref="BA172" si="701">IF(AU172=1,ROUND($O172,4),0)</f>
        <v>0</v>
      </c>
      <c r="BB172" s="226">
        <f t="shared" ref="BB172" si="702">IF(AV172=1,ROUND($O172,4),0)</f>
        <v>0</v>
      </c>
      <c r="BC172" s="226">
        <f t="shared" ref="BC172" si="703">IF(AW172=1,ROUND($O172,4),0)</f>
        <v>0</v>
      </c>
      <c r="BD172" s="304">
        <f>IF(AW172&gt;0,0,IF(AND(U172&gt;0%,U172&lt;20%),1,0))</f>
        <v>0</v>
      </c>
      <c r="BE172" s="304"/>
    </row>
    <row r="173" spans="1:57" s="24" customFormat="1" ht="4" customHeight="1" x14ac:dyDescent="0.2">
      <c r="A173" s="338">
        <f t="shared" si="604"/>
        <v>0</v>
      </c>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97"/>
      <c r="AO173" s="181"/>
      <c r="AP173" s="78"/>
      <c r="AQ173" s="78"/>
      <c r="AR173" s="78"/>
      <c r="AS173" s="78"/>
      <c r="AT173" s="78"/>
      <c r="AU173" s="78"/>
      <c r="AV173" s="78"/>
      <c r="AW173" s="78"/>
      <c r="AX173" s="345"/>
      <c r="AY173" s="77"/>
      <c r="AZ173" s="77"/>
      <c r="BA173" s="77"/>
      <c r="BB173" s="77"/>
      <c r="BC173" s="77"/>
      <c r="BD173" s="227"/>
      <c r="BE173" s="227"/>
    </row>
    <row r="174" spans="1:57" s="24" customFormat="1" ht="18" customHeight="1" x14ac:dyDescent="0.25">
      <c r="A174" s="338">
        <f t="shared" si="594"/>
        <v>0</v>
      </c>
      <c r="B174" s="336">
        <f>IF(D174&lt;&gt;"",AP174,0)</f>
        <v>0</v>
      </c>
      <c r="C174" s="25"/>
      <c r="D174" s="178"/>
      <c r="E174" s="37"/>
      <c r="F174" s="178"/>
      <c r="G174" s="37"/>
      <c r="H174" s="367"/>
      <c r="I174" s="385" t="str">
        <f>IFERROR(VLOOKUP(H174,Kataloge!$E$2:$F$71,2,FALSE),"")</f>
        <v/>
      </c>
      <c r="J174" s="37" t="s">
        <v>28</v>
      </c>
      <c r="K174" s="178"/>
      <c r="L174" s="37"/>
      <c r="M174" s="178"/>
      <c r="N174" s="37"/>
      <c r="O174" s="209"/>
      <c r="P174" s="37"/>
      <c r="Q174" s="178"/>
      <c r="R174" s="37"/>
      <c r="S174" s="178"/>
      <c r="T174" s="37"/>
      <c r="U174" s="192"/>
      <c r="V174" s="37"/>
      <c r="W174" s="109"/>
      <c r="X174" s="37"/>
      <c r="Y174" s="109"/>
      <c r="Z174" s="37"/>
      <c r="AA174" s="109"/>
      <c r="AB174" s="37"/>
      <c r="AC174" s="109"/>
      <c r="AD174" s="37"/>
      <c r="AE174" s="109"/>
      <c r="AF174" s="37"/>
      <c r="AG174" s="109"/>
      <c r="AH174" s="37"/>
      <c r="AI174" s="179"/>
      <c r="AJ174" s="37"/>
      <c r="AK174" s="339">
        <f t="shared" ref="AK174" si="704">IF(AM174&gt;0,ROUND(ROUND(O174,4)*ROUND(AI174,2),2),0)</f>
        <v>0</v>
      </c>
      <c r="AL174" s="37"/>
      <c r="AM174" s="199">
        <f t="shared" ref="AM174" si="705">SUM(AR174:AW174)</f>
        <v>0</v>
      </c>
      <c r="AN174" s="97"/>
      <c r="AO174" s="354" t="str">
        <f t="shared" ref="AO174" si="706">IF(AND(W174&lt;&gt;"",Y174="",AA174="",AC174="",AE174="",AG174=""),"Hagel ist nur als Mehrgefahrenversicherung förderfähig!",
IF(AND(U174="",OR(W174&lt;&gt;"",Y174&lt;&gt;"",AA174&lt;&gt;"",AC174&lt;&gt;"",AE174&lt;&gt;"",AG174&lt;&gt;"")),"Bitte den Selbsbehalt eintragen!",
IF(BD174=1,"Der Selbstbehalt wurde nicht eingehalten!",
"")))</f>
        <v/>
      </c>
      <c r="AP174" s="302" t="s">
        <v>367</v>
      </c>
      <c r="AQ174" s="233">
        <f>IF(D174=$F$12,"Heilpflanzen",D174)</f>
        <v>0</v>
      </c>
      <c r="AR174" s="232">
        <f>IF(AND(W174&lt;&gt;"",SUM(AS174:AW174)&gt;0,U174&gt;=20%),1,0)</f>
        <v>0</v>
      </c>
      <c r="AS174" s="231">
        <f>IF(AND(Y174&lt;&gt;"",U174&gt;=20%),1,0)</f>
        <v>0</v>
      </c>
      <c r="AT174" s="231">
        <f>IF(AND(AA174&lt;&gt;"",U174&gt;=20%),1,0)</f>
        <v>0</v>
      </c>
      <c r="AU174" s="231">
        <f>IF(AND(AC174&lt;&gt;"",U174&gt;=20%),1,0)</f>
        <v>0</v>
      </c>
      <c r="AV174" s="231">
        <f>IF(AND(AE174&lt;&gt;"",U174&gt;=20%),1,0)</f>
        <v>0</v>
      </c>
      <c r="AW174" s="232">
        <f>IF(AG174&lt;&gt;"",1,0)</f>
        <v>0</v>
      </c>
      <c r="AX174" s="346">
        <f t="shared" ref="AX174" si="707">IF(AR174=1,ROUND($O174,4),0)</f>
        <v>0</v>
      </c>
      <c r="AY174" s="226">
        <f t="shared" ref="AY174" si="708">IF(AS174=1,ROUND($O174,4),0)</f>
        <v>0</v>
      </c>
      <c r="AZ174" s="226">
        <f t="shared" ref="AZ174" si="709">IF(AT174=1,ROUND($O174,4),0)</f>
        <v>0</v>
      </c>
      <c r="BA174" s="226">
        <f t="shared" ref="BA174" si="710">IF(AU174=1,ROUND($O174,4),0)</f>
        <v>0</v>
      </c>
      <c r="BB174" s="226">
        <f t="shared" ref="BB174" si="711">IF(AV174=1,ROUND($O174,4),0)</f>
        <v>0</v>
      </c>
      <c r="BC174" s="226">
        <f t="shared" ref="BC174" si="712">IF(AW174=1,ROUND($O174,4),0)</f>
        <v>0</v>
      </c>
      <c r="BD174" s="304">
        <f>IF(AW174&gt;0,0,IF(AND(U174&gt;0%,U174&lt;20%),1,0))</f>
        <v>0</v>
      </c>
      <c r="BE174" s="304"/>
    </row>
    <row r="175" spans="1:57" s="24" customFormat="1" ht="4" customHeight="1" x14ac:dyDescent="0.2">
      <c r="A175" s="338">
        <f t="shared" si="604"/>
        <v>0</v>
      </c>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97"/>
      <c r="AO175" s="181"/>
      <c r="AP175" s="78"/>
      <c r="AQ175" s="78"/>
      <c r="AR175" s="78"/>
      <c r="AS175" s="78"/>
      <c r="AT175" s="78"/>
      <c r="AU175" s="78"/>
      <c r="AV175" s="78"/>
      <c r="AW175" s="78"/>
      <c r="AX175" s="345"/>
      <c r="AY175" s="77"/>
      <c r="AZ175" s="77"/>
      <c r="BA175" s="77"/>
      <c r="BB175" s="77"/>
      <c r="BC175" s="77"/>
      <c r="BD175" s="227"/>
      <c r="BE175" s="227"/>
    </row>
    <row r="176" spans="1:57" s="24" customFormat="1" ht="18" customHeight="1" x14ac:dyDescent="0.25">
      <c r="A176" s="338">
        <f t="shared" si="594"/>
        <v>0</v>
      </c>
      <c r="B176" s="336">
        <f>IF(D176&lt;&gt;"",AP176,0)</f>
        <v>0</v>
      </c>
      <c r="C176" s="25"/>
      <c r="D176" s="178"/>
      <c r="E176" s="37"/>
      <c r="F176" s="178"/>
      <c r="G176" s="37"/>
      <c r="H176" s="367"/>
      <c r="I176" s="385" t="str">
        <f>IFERROR(VLOOKUP(H176,Kataloge!$E$2:$F$71,2,FALSE),"")</f>
        <v/>
      </c>
      <c r="J176" s="37" t="s">
        <v>28</v>
      </c>
      <c r="K176" s="178"/>
      <c r="L176" s="37"/>
      <c r="M176" s="178"/>
      <c r="N176" s="37"/>
      <c r="O176" s="209"/>
      <c r="P176" s="37"/>
      <c r="Q176" s="178"/>
      <c r="R176" s="37"/>
      <c r="S176" s="178"/>
      <c r="T176" s="37"/>
      <c r="U176" s="192"/>
      <c r="V176" s="37"/>
      <c r="W176" s="109"/>
      <c r="X176" s="37"/>
      <c r="Y176" s="109"/>
      <c r="Z176" s="37"/>
      <c r="AA176" s="109"/>
      <c r="AB176" s="37"/>
      <c r="AC176" s="109"/>
      <c r="AD176" s="37"/>
      <c r="AE176" s="109"/>
      <c r="AF176" s="37"/>
      <c r="AG176" s="109"/>
      <c r="AH176" s="37"/>
      <c r="AI176" s="179"/>
      <c r="AJ176" s="37"/>
      <c r="AK176" s="339">
        <f t="shared" ref="AK176" si="713">IF(AM176&gt;0,ROUND(ROUND(O176,4)*ROUND(AI176,2),2),0)</f>
        <v>0</v>
      </c>
      <c r="AL176" s="37"/>
      <c r="AM176" s="199">
        <f t="shared" ref="AM176" si="714">SUM(AR176:AW176)</f>
        <v>0</v>
      </c>
      <c r="AN176" s="97"/>
      <c r="AO176" s="354" t="str">
        <f t="shared" ref="AO176" si="715">IF(AND(W176&lt;&gt;"",Y176="",AA176="",AC176="",AE176="",AG176=""),"Hagel ist nur als Mehrgefahrenversicherung förderfähig!",
IF(AND(U176="",OR(W176&lt;&gt;"",Y176&lt;&gt;"",AA176&lt;&gt;"",AC176&lt;&gt;"",AE176&lt;&gt;"",AG176&lt;&gt;"")),"Bitte den Selbsbehalt eintragen!",
IF(BD176=1,"Der Selbstbehalt wurde nicht eingehalten!",
"")))</f>
        <v/>
      </c>
      <c r="AP176" s="302" t="s">
        <v>368</v>
      </c>
      <c r="AQ176" s="233">
        <f>IF(D176=$F$12,"Heilpflanzen",D176)</f>
        <v>0</v>
      </c>
      <c r="AR176" s="232">
        <f>IF(AND(W176&lt;&gt;"",SUM(AS176:AW176)&gt;0,U176&gt;=20%),1,0)</f>
        <v>0</v>
      </c>
      <c r="AS176" s="231">
        <f>IF(AND(Y176&lt;&gt;"",U176&gt;=20%),1,0)</f>
        <v>0</v>
      </c>
      <c r="AT176" s="231">
        <f>IF(AND(AA176&lt;&gt;"",U176&gt;=20%),1,0)</f>
        <v>0</v>
      </c>
      <c r="AU176" s="231">
        <f>IF(AND(AC176&lt;&gt;"",U176&gt;=20%),1,0)</f>
        <v>0</v>
      </c>
      <c r="AV176" s="231">
        <f>IF(AND(AE176&lt;&gt;"",U176&gt;=20%),1,0)</f>
        <v>0</v>
      </c>
      <c r="AW176" s="232">
        <f>IF(AG176&lt;&gt;"",1,0)</f>
        <v>0</v>
      </c>
      <c r="AX176" s="346">
        <f t="shared" ref="AX176" si="716">IF(AR176=1,ROUND($O176,4),0)</f>
        <v>0</v>
      </c>
      <c r="AY176" s="226">
        <f t="shared" ref="AY176" si="717">IF(AS176=1,ROUND($O176,4),0)</f>
        <v>0</v>
      </c>
      <c r="AZ176" s="226">
        <f t="shared" ref="AZ176" si="718">IF(AT176=1,ROUND($O176,4),0)</f>
        <v>0</v>
      </c>
      <c r="BA176" s="226">
        <f t="shared" ref="BA176" si="719">IF(AU176=1,ROUND($O176,4),0)</f>
        <v>0</v>
      </c>
      <c r="BB176" s="226">
        <f t="shared" ref="BB176" si="720">IF(AV176=1,ROUND($O176,4),0)</f>
        <v>0</v>
      </c>
      <c r="BC176" s="226">
        <f t="shared" ref="BC176" si="721">IF(AW176=1,ROUND($O176,4),0)</f>
        <v>0</v>
      </c>
      <c r="BD176" s="304">
        <f>IF(AW176&gt;0,0,IF(AND(U176&gt;0%,U176&lt;20%),1,0))</f>
        <v>0</v>
      </c>
      <c r="BE176" s="304"/>
    </row>
    <row r="177" spans="1:57" s="24" customFormat="1" ht="4" customHeight="1" x14ac:dyDescent="0.2">
      <c r="A177" s="338">
        <f t="shared" si="604"/>
        <v>0</v>
      </c>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97"/>
      <c r="AO177" s="181"/>
      <c r="AP177" s="78"/>
      <c r="AQ177" s="78"/>
      <c r="AR177" s="78"/>
      <c r="AS177" s="78"/>
      <c r="AT177" s="78"/>
      <c r="AU177" s="78"/>
      <c r="AV177" s="78"/>
      <c r="AW177" s="78"/>
      <c r="AX177" s="345"/>
      <c r="AY177" s="77"/>
      <c r="AZ177" s="77"/>
      <c r="BA177" s="77"/>
      <c r="BB177" s="77"/>
      <c r="BC177" s="77"/>
      <c r="BD177" s="227"/>
      <c r="BE177" s="227"/>
    </row>
    <row r="178" spans="1:57" s="24" customFormat="1" ht="18" customHeight="1" x14ac:dyDescent="0.25">
      <c r="A178" s="338">
        <f t="shared" si="594"/>
        <v>0</v>
      </c>
      <c r="B178" s="336">
        <f>IF(D178&lt;&gt;"",AP178,0)</f>
        <v>0</v>
      </c>
      <c r="C178" s="25"/>
      <c r="D178" s="178"/>
      <c r="E178" s="37"/>
      <c r="F178" s="178"/>
      <c r="G178" s="37"/>
      <c r="H178" s="367"/>
      <c r="I178" s="385" t="str">
        <f>IFERROR(VLOOKUP(H178,Kataloge!$E$2:$F$71,2,FALSE),"")</f>
        <v/>
      </c>
      <c r="J178" s="37" t="s">
        <v>28</v>
      </c>
      <c r="K178" s="178"/>
      <c r="L178" s="37"/>
      <c r="M178" s="178"/>
      <c r="N178" s="37"/>
      <c r="O178" s="209"/>
      <c r="P178" s="37"/>
      <c r="Q178" s="178"/>
      <c r="R178" s="37"/>
      <c r="S178" s="178"/>
      <c r="T178" s="37"/>
      <c r="U178" s="192"/>
      <c r="V178" s="37"/>
      <c r="W178" s="109"/>
      <c r="X178" s="37"/>
      <c r="Y178" s="109"/>
      <c r="Z178" s="37"/>
      <c r="AA178" s="109"/>
      <c r="AB178" s="37"/>
      <c r="AC178" s="109"/>
      <c r="AD178" s="37"/>
      <c r="AE178" s="109"/>
      <c r="AF178" s="37"/>
      <c r="AG178" s="109"/>
      <c r="AH178" s="37"/>
      <c r="AI178" s="179"/>
      <c r="AJ178" s="37"/>
      <c r="AK178" s="339">
        <f t="shared" ref="AK178" si="722">IF(AM178&gt;0,ROUND(ROUND(O178,4)*ROUND(AI178,2),2),0)</f>
        <v>0</v>
      </c>
      <c r="AL178" s="37"/>
      <c r="AM178" s="199">
        <f t="shared" ref="AM178" si="723">SUM(AR178:AW178)</f>
        <v>0</v>
      </c>
      <c r="AN178" s="97"/>
      <c r="AO178" s="354" t="str">
        <f t="shared" ref="AO178" si="724">IF(AND(W178&lt;&gt;"",Y178="",AA178="",AC178="",AE178="",AG178=""),"Hagel ist nur als Mehrgefahrenversicherung förderfähig!",
IF(AND(U178="",OR(W178&lt;&gt;"",Y178&lt;&gt;"",AA178&lt;&gt;"",AC178&lt;&gt;"",AE178&lt;&gt;"",AG178&lt;&gt;"")),"Bitte den Selbsbehalt eintragen!",
IF(BD178=1,"Der Selbstbehalt wurde nicht eingehalten!",
"")))</f>
        <v/>
      </c>
      <c r="AP178" s="302" t="s">
        <v>369</v>
      </c>
      <c r="AQ178" s="233">
        <f>IF(D178=$F$12,"Heilpflanzen",D178)</f>
        <v>0</v>
      </c>
      <c r="AR178" s="232">
        <f>IF(AND(W178&lt;&gt;"",SUM(AS178:AW178)&gt;0,U178&gt;=20%),1,0)</f>
        <v>0</v>
      </c>
      <c r="AS178" s="231">
        <f>IF(AND(Y178&lt;&gt;"",U178&gt;=20%),1,0)</f>
        <v>0</v>
      </c>
      <c r="AT178" s="231">
        <f>IF(AND(AA178&lt;&gt;"",U178&gt;=20%),1,0)</f>
        <v>0</v>
      </c>
      <c r="AU178" s="231">
        <f>IF(AND(AC178&lt;&gt;"",U178&gt;=20%),1,0)</f>
        <v>0</v>
      </c>
      <c r="AV178" s="231">
        <f>IF(AND(AE178&lt;&gt;"",U178&gt;=20%),1,0)</f>
        <v>0</v>
      </c>
      <c r="AW178" s="232">
        <f>IF(AG178&lt;&gt;"",1,0)</f>
        <v>0</v>
      </c>
      <c r="AX178" s="346">
        <f t="shared" ref="AX178" si="725">IF(AR178=1,ROUND($O178,4),0)</f>
        <v>0</v>
      </c>
      <c r="AY178" s="226">
        <f t="shared" ref="AY178" si="726">IF(AS178=1,ROUND($O178,4),0)</f>
        <v>0</v>
      </c>
      <c r="AZ178" s="226">
        <f t="shared" ref="AZ178" si="727">IF(AT178=1,ROUND($O178,4),0)</f>
        <v>0</v>
      </c>
      <c r="BA178" s="226">
        <f t="shared" ref="BA178" si="728">IF(AU178=1,ROUND($O178,4),0)</f>
        <v>0</v>
      </c>
      <c r="BB178" s="226">
        <f t="shared" ref="BB178" si="729">IF(AV178=1,ROUND($O178,4),0)</f>
        <v>0</v>
      </c>
      <c r="BC178" s="226">
        <f t="shared" ref="BC178" si="730">IF(AW178=1,ROUND($O178,4),0)</f>
        <v>0</v>
      </c>
      <c r="BD178" s="304">
        <f>IF(AW178&gt;0,0,IF(AND(U178&gt;0%,U178&lt;20%),1,0))</f>
        <v>0</v>
      </c>
      <c r="BE178" s="304"/>
    </row>
    <row r="179" spans="1:57" s="24" customFormat="1" ht="4" customHeight="1" x14ac:dyDescent="0.2">
      <c r="A179" s="338">
        <f t="shared" si="604"/>
        <v>0</v>
      </c>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97"/>
      <c r="AO179" s="181"/>
      <c r="AP179" s="78"/>
      <c r="AQ179" s="78"/>
      <c r="AR179" s="78"/>
      <c r="AS179" s="78"/>
      <c r="AT179" s="78"/>
      <c r="AU179" s="78"/>
      <c r="AV179" s="78"/>
      <c r="AW179" s="78"/>
      <c r="AX179" s="345"/>
      <c r="AY179" s="77"/>
      <c r="AZ179" s="77"/>
      <c r="BA179" s="77"/>
      <c r="BB179" s="77"/>
      <c r="BC179" s="77"/>
      <c r="BD179" s="227"/>
      <c r="BE179" s="227"/>
    </row>
    <row r="180" spans="1:57" s="24" customFormat="1" ht="18" customHeight="1" x14ac:dyDescent="0.25">
      <c r="A180" s="338">
        <f t="shared" si="594"/>
        <v>0</v>
      </c>
      <c r="B180" s="336">
        <f>IF(D180&lt;&gt;"",AP180,0)</f>
        <v>0</v>
      </c>
      <c r="C180" s="25"/>
      <c r="D180" s="178"/>
      <c r="E180" s="37"/>
      <c r="F180" s="178"/>
      <c r="G180" s="37"/>
      <c r="H180" s="367"/>
      <c r="I180" s="385" t="str">
        <f>IFERROR(VLOOKUP(H180,Kataloge!$E$2:$F$71,2,FALSE),"")</f>
        <v/>
      </c>
      <c r="J180" s="37" t="s">
        <v>28</v>
      </c>
      <c r="K180" s="178"/>
      <c r="L180" s="37"/>
      <c r="M180" s="178"/>
      <c r="N180" s="37"/>
      <c r="O180" s="209"/>
      <c r="P180" s="37"/>
      <c r="Q180" s="178"/>
      <c r="R180" s="37"/>
      <c r="S180" s="178"/>
      <c r="T180" s="37"/>
      <c r="U180" s="192"/>
      <c r="V180" s="37"/>
      <c r="W180" s="109"/>
      <c r="X180" s="37"/>
      <c r="Y180" s="109"/>
      <c r="Z180" s="37"/>
      <c r="AA180" s="109"/>
      <c r="AB180" s="37"/>
      <c r="AC180" s="109"/>
      <c r="AD180" s="37"/>
      <c r="AE180" s="109"/>
      <c r="AF180" s="37"/>
      <c r="AG180" s="109"/>
      <c r="AH180" s="37"/>
      <c r="AI180" s="179"/>
      <c r="AJ180" s="37"/>
      <c r="AK180" s="339">
        <f t="shared" ref="AK180" si="731">IF(AM180&gt;0,ROUND(ROUND(O180,4)*ROUND(AI180,2),2),0)</f>
        <v>0</v>
      </c>
      <c r="AL180" s="37"/>
      <c r="AM180" s="199">
        <f t="shared" ref="AM180" si="732">SUM(AR180:AW180)</f>
        <v>0</v>
      </c>
      <c r="AN180" s="97"/>
      <c r="AO180" s="354" t="str">
        <f t="shared" ref="AO180" si="733">IF(AND(W180&lt;&gt;"",Y180="",AA180="",AC180="",AE180="",AG180=""),"Hagel ist nur als Mehrgefahrenversicherung förderfähig!",
IF(AND(U180="",OR(W180&lt;&gt;"",Y180&lt;&gt;"",AA180&lt;&gt;"",AC180&lt;&gt;"",AE180&lt;&gt;"",AG180&lt;&gt;"")),"Bitte den Selbsbehalt eintragen!",
IF(BD180=1,"Der Selbstbehalt wurde nicht eingehalten!",
"")))</f>
        <v/>
      </c>
      <c r="AP180" s="302" t="s">
        <v>370</v>
      </c>
      <c r="AQ180" s="233">
        <f>IF(D180=$F$12,"Heilpflanzen",D180)</f>
        <v>0</v>
      </c>
      <c r="AR180" s="232">
        <f>IF(AND(W180&lt;&gt;"",SUM(AS180:AW180)&gt;0,U180&gt;=20%),1,0)</f>
        <v>0</v>
      </c>
      <c r="AS180" s="231">
        <f>IF(AND(Y180&lt;&gt;"",U180&gt;=20%),1,0)</f>
        <v>0</v>
      </c>
      <c r="AT180" s="231">
        <f>IF(AND(AA180&lt;&gt;"",U180&gt;=20%),1,0)</f>
        <v>0</v>
      </c>
      <c r="AU180" s="231">
        <f>IF(AND(AC180&lt;&gt;"",U180&gt;=20%),1,0)</f>
        <v>0</v>
      </c>
      <c r="AV180" s="231">
        <f>IF(AND(AE180&lt;&gt;"",U180&gt;=20%),1,0)</f>
        <v>0</v>
      </c>
      <c r="AW180" s="232">
        <f>IF(AG180&lt;&gt;"",1,0)</f>
        <v>0</v>
      </c>
      <c r="AX180" s="346">
        <f t="shared" ref="AX180" si="734">IF(AR180=1,ROUND($O180,4),0)</f>
        <v>0</v>
      </c>
      <c r="AY180" s="226">
        <f t="shared" ref="AY180" si="735">IF(AS180=1,ROUND($O180,4),0)</f>
        <v>0</v>
      </c>
      <c r="AZ180" s="226">
        <f t="shared" ref="AZ180" si="736">IF(AT180=1,ROUND($O180,4),0)</f>
        <v>0</v>
      </c>
      <c r="BA180" s="226">
        <f t="shared" ref="BA180" si="737">IF(AU180=1,ROUND($O180,4),0)</f>
        <v>0</v>
      </c>
      <c r="BB180" s="226">
        <f t="shared" ref="BB180" si="738">IF(AV180=1,ROUND($O180,4),0)</f>
        <v>0</v>
      </c>
      <c r="BC180" s="226">
        <f t="shared" ref="BC180" si="739">IF(AW180=1,ROUND($O180,4),0)</f>
        <v>0</v>
      </c>
      <c r="BD180" s="304">
        <f>IF(AW180&gt;0,0,IF(AND(U180&gt;0%,U180&lt;20%),1,0))</f>
        <v>0</v>
      </c>
      <c r="BE180" s="304"/>
    </row>
    <row r="181" spans="1:57" s="24" customFormat="1" ht="4" customHeight="1" x14ac:dyDescent="0.2">
      <c r="A181" s="338">
        <f t="shared" si="604"/>
        <v>0</v>
      </c>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97"/>
      <c r="AO181" s="181"/>
      <c r="AP181" s="78"/>
      <c r="AQ181" s="78"/>
      <c r="AR181" s="78"/>
      <c r="AS181" s="78"/>
      <c r="AT181" s="78"/>
      <c r="AU181" s="78"/>
      <c r="AV181" s="78"/>
      <c r="AW181" s="78"/>
      <c r="AX181" s="345"/>
      <c r="AY181" s="77"/>
      <c r="AZ181" s="77"/>
      <c r="BA181" s="77"/>
      <c r="BB181" s="77"/>
      <c r="BC181" s="77"/>
      <c r="BD181" s="227"/>
      <c r="BE181" s="227"/>
    </row>
    <row r="182" spans="1:57" s="24" customFormat="1" ht="18" customHeight="1" x14ac:dyDescent="0.25">
      <c r="A182" s="338">
        <f t="shared" si="594"/>
        <v>0</v>
      </c>
      <c r="B182" s="336">
        <f>IF(D182&lt;&gt;"",AP182,0)</f>
        <v>0</v>
      </c>
      <c r="C182" s="25"/>
      <c r="D182" s="178"/>
      <c r="E182" s="37"/>
      <c r="F182" s="178"/>
      <c r="G182" s="37"/>
      <c r="H182" s="367"/>
      <c r="I182" s="385" t="str">
        <f>IFERROR(VLOOKUP(H182,Kataloge!$E$2:$F$71,2,FALSE),"")</f>
        <v/>
      </c>
      <c r="J182" s="37" t="s">
        <v>28</v>
      </c>
      <c r="K182" s="178"/>
      <c r="L182" s="37"/>
      <c r="M182" s="178"/>
      <c r="N182" s="37"/>
      <c r="O182" s="209"/>
      <c r="P182" s="37"/>
      <c r="Q182" s="178"/>
      <c r="R182" s="37"/>
      <c r="S182" s="178"/>
      <c r="T182" s="37"/>
      <c r="U182" s="192"/>
      <c r="V182" s="37"/>
      <c r="W182" s="109"/>
      <c r="X182" s="37"/>
      <c r="Y182" s="109"/>
      <c r="Z182" s="37"/>
      <c r="AA182" s="109"/>
      <c r="AB182" s="37"/>
      <c r="AC182" s="109"/>
      <c r="AD182" s="37"/>
      <c r="AE182" s="109"/>
      <c r="AF182" s="37"/>
      <c r="AG182" s="109"/>
      <c r="AH182" s="37"/>
      <c r="AI182" s="179"/>
      <c r="AJ182" s="37"/>
      <c r="AK182" s="339">
        <f t="shared" ref="AK182" si="740">IF(AM182&gt;0,ROUND(ROUND(O182,4)*ROUND(AI182,2),2),0)</f>
        <v>0</v>
      </c>
      <c r="AL182" s="37"/>
      <c r="AM182" s="199">
        <f t="shared" ref="AM182" si="741">SUM(AR182:AW182)</f>
        <v>0</v>
      </c>
      <c r="AN182" s="97"/>
      <c r="AO182" s="354" t="str">
        <f t="shared" ref="AO182" si="742">IF(AND(W182&lt;&gt;"",Y182="",AA182="",AC182="",AE182="",AG182=""),"Hagel ist nur als Mehrgefahrenversicherung förderfähig!",
IF(AND(U182="",OR(W182&lt;&gt;"",Y182&lt;&gt;"",AA182&lt;&gt;"",AC182&lt;&gt;"",AE182&lt;&gt;"",AG182&lt;&gt;"")),"Bitte den Selbsbehalt eintragen!",
IF(BD182=1,"Der Selbstbehalt wurde nicht eingehalten!",
"")))</f>
        <v/>
      </c>
      <c r="AP182" s="302" t="s">
        <v>371</v>
      </c>
      <c r="AQ182" s="233">
        <f>IF(D182=$F$12,"Heilpflanzen",D182)</f>
        <v>0</v>
      </c>
      <c r="AR182" s="232">
        <f>IF(AND(W182&lt;&gt;"",SUM(AS182:AW182)&gt;0,U182&gt;=20%),1,0)</f>
        <v>0</v>
      </c>
      <c r="AS182" s="231">
        <f>IF(AND(Y182&lt;&gt;"",U182&gt;=20%),1,0)</f>
        <v>0</v>
      </c>
      <c r="AT182" s="231">
        <f>IF(AND(AA182&lt;&gt;"",U182&gt;=20%),1,0)</f>
        <v>0</v>
      </c>
      <c r="AU182" s="231">
        <f>IF(AND(AC182&lt;&gt;"",U182&gt;=20%),1,0)</f>
        <v>0</v>
      </c>
      <c r="AV182" s="231">
        <f>IF(AND(AE182&lt;&gt;"",U182&gt;=20%),1,0)</f>
        <v>0</v>
      </c>
      <c r="AW182" s="232">
        <f>IF(AG182&lt;&gt;"",1,0)</f>
        <v>0</v>
      </c>
      <c r="AX182" s="346">
        <f t="shared" ref="AX182" si="743">IF(AR182=1,ROUND($O182,4),0)</f>
        <v>0</v>
      </c>
      <c r="AY182" s="226">
        <f t="shared" ref="AY182" si="744">IF(AS182=1,ROUND($O182,4),0)</f>
        <v>0</v>
      </c>
      <c r="AZ182" s="226">
        <f t="shared" ref="AZ182" si="745">IF(AT182=1,ROUND($O182,4),0)</f>
        <v>0</v>
      </c>
      <c r="BA182" s="226">
        <f t="shared" ref="BA182" si="746">IF(AU182=1,ROUND($O182,4),0)</f>
        <v>0</v>
      </c>
      <c r="BB182" s="226">
        <f t="shared" ref="BB182" si="747">IF(AV182=1,ROUND($O182,4),0)</f>
        <v>0</v>
      </c>
      <c r="BC182" s="226">
        <f t="shared" ref="BC182" si="748">IF(AW182=1,ROUND($O182,4),0)</f>
        <v>0</v>
      </c>
      <c r="BD182" s="304">
        <f>IF(AW182&gt;0,0,IF(AND(U182&gt;0%,U182&lt;20%),1,0))</f>
        <v>0</v>
      </c>
      <c r="BE182" s="304"/>
    </row>
    <row r="183" spans="1:57" s="24" customFormat="1" ht="4" customHeight="1" x14ac:dyDescent="0.2">
      <c r="A183" s="338">
        <f t="shared" si="604"/>
        <v>0</v>
      </c>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97"/>
      <c r="AO183" s="181"/>
      <c r="AP183" s="78"/>
      <c r="AQ183" s="78"/>
      <c r="AR183" s="78"/>
      <c r="AS183" s="78"/>
      <c r="AT183" s="78"/>
      <c r="AU183" s="78"/>
      <c r="AV183" s="78"/>
      <c r="AW183" s="78"/>
      <c r="AX183" s="345"/>
      <c r="AY183" s="77"/>
      <c r="AZ183" s="77"/>
      <c r="BA183" s="77"/>
      <c r="BB183" s="77"/>
      <c r="BC183" s="77"/>
      <c r="BD183" s="227"/>
      <c r="BE183" s="227"/>
    </row>
    <row r="184" spans="1:57" s="24" customFormat="1" ht="18" customHeight="1" x14ac:dyDescent="0.25">
      <c r="A184" s="338">
        <f t="shared" si="594"/>
        <v>0</v>
      </c>
      <c r="B184" s="336">
        <f>IF(D184&lt;&gt;"",AP184,0)</f>
        <v>0</v>
      </c>
      <c r="C184" s="25"/>
      <c r="D184" s="178"/>
      <c r="E184" s="37"/>
      <c r="F184" s="178"/>
      <c r="G184" s="37"/>
      <c r="H184" s="367"/>
      <c r="I184" s="385" t="str">
        <f>IFERROR(VLOOKUP(H184,Kataloge!$E$2:$F$71,2,FALSE),"")</f>
        <v/>
      </c>
      <c r="J184" s="37" t="s">
        <v>28</v>
      </c>
      <c r="K184" s="178"/>
      <c r="L184" s="37"/>
      <c r="M184" s="178"/>
      <c r="N184" s="37"/>
      <c r="O184" s="209"/>
      <c r="P184" s="37"/>
      <c r="Q184" s="178"/>
      <c r="R184" s="37"/>
      <c r="S184" s="178"/>
      <c r="T184" s="37"/>
      <c r="U184" s="192"/>
      <c r="V184" s="37"/>
      <c r="W184" s="109"/>
      <c r="X184" s="37"/>
      <c r="Y184" s="109"/>
      <c r="Z184" s="37"/>
      <c r="AA184" s="109"/>
      <c r="AB184" s="37"/>
      <c r="AC184" s="109"/>
      <c r="AD184" s="37"/>
      <c r="AE184" s="109"/>
      <c r="AF184" s="37"/>
      <c r="AG184" s="109"/>
      <c r="AH184" s="37"/>
      <c r="AI184" s="179"/>
      <c r="AJ184" s="37"/>
      <c r="AK184" s="339">
        <f t="shared" ref="AK184" si="749">IF(AM184&gt;0,ROUND(ROUND(O184,4)*ROUND(AI184,2),2),0)</f>
        <v>0</v>
      </c>
      <c r="AL184" s="37"/>
      <c r="AM184" s="199">
        <f t="shared" ref="AM184" si="750">SUM(AR184:AW184)</f>
        <v>0</v>
      </c>
      <c r="AN184" s="97"/>
      <c r="AO184" s="354" t="str">
        <f t="shared" ref="AO184" si="751">IF(AND(W184&lt;&gt;"",Y184="",AA184="",AC184="",AE184="",AG184=""),"Hagel ist nur als Mehrgefahrenversicherung förderfähig!",
IF(AND(U184="",OR(W184&lt;&gt;"",Y184&lt;&gt;"",AA184&lt;&gt;"",AC184&lt;&gt;"",AE184&lt;&gt;"",AG184&lt;&gt;"")),"Bitte den Selbsbehalt eintragen!",
IF(BD184=1,"Der Selbstbehalt wurde nicht eingehalten!",
"")))</f>
        <v/>
      </c>
      <c r="AP184" s="302" t="s">
        <v>372</v>
      </c>
      <c r="AQ184" s="233">
        <f>IF(D184=$F$12,"Heilpflanzen",D184)</f>
        <v>0</v>
      </c>
      <c r="AR184" s="232">
        <f>IF(AND(W184&lt;&gt;"",SUM(AS184:AW184)&gt;0,U184&gt;=20%),1,0)</f>
        <v>0</v>
      </c>
      <c r="AS184" s="231">
        <f>IF(AND(Y184&lt;&gt;"",U184&gt;=20%),1,0)</f>
        <v>0</v>
      </c>
      <c r="AT184" s="231">
        <f>IF(AND(AA184&lt;&gt;"",U184&gt;=20%),1,0)</f>
        <v>0</v>
      </c>
      <c r="AU184" s="231">
        <f>IF(AND(AC184&lt;&gt;"",U184&gt;=20%),1,0)</f>
        <v>0</v>
      </c>
      <c r="AV184" s="231">
        <f>IF(AND(AE184&lt;&gt;"",U184&gt;=20%),1,0)</f>
        <v>0</v>
      </c>
      <c r="AW184" s="232">
        <f>IF(AG184&lt;&gt;"",1,0)</f>
        <v>0</v>
      </c>
      <c r="AX184" s="346">
        <f t="shared" ref="AX184" si="752">IF(AR184=1,ROUND($O184,4),0)</f>
        <v>0</v>
      </c>
      <c r="AY184" s="226">
        <f t="shared" ref="AY184" si="753">IF(AS184=1,ROUND($O184,4),0)</f>
        <v>0</v>
      </c>
      <c r="AZ184" s="226">
        <f t="shared" ref="AZ184" si="754">IF(AT184=1,ROUND($O184,4),0)</f>
        <v>0</v>
      </c>
      <c r="BA184" s="226">
        <f t="shared" ref="BA184" si="755">IF(AU184=1,ROUND($O184,4),0)</f>
        <v>0</v>
      </c>
      <c r="BB184" s="226">
        <f t="shared" ref="BB184" si="756">IF(AV184=1,ROUND($O184,4),0)</f>
        <v>0</v>
      </c>
      <c r="BC184" s="226">
        <f t="shared" ref="BC184" si="757">IF(AW184=1,ROUND($O184,4),0)</f>
        <v>0</v>
      </c>
      <c r="BD184" s="304">
        <f>IF(AW184&gt;0,0,IF(AND(U184&gt;0%,U184&lt;20%),1,0))</f>
        <v>0</v>
      </c>
      <c r="BE184" s="304"/>
    </row>
    <row r="185" spans="1:57" s="24" customFormat="1" ht="4" customHeight="1" x14ac:dyDescent="0.2">
      <c r="A185" s="338">
        <f t="shared" si="604"/>
        <v>0</v>
      </c>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97"/>
      <c r="AO185" s="181"/>
      <c r="AP185" s="78"/>
      <c r="AQ185" s="78"/>
      <c r="AR185" s="78"/>
      <c r="AS185" s="78"/>
      <c r="AT185" s="78"/>
      <c r="AU185" s="78"/>
      <c r="AV185" s="78"/>
      <c r="AW185" s="78"/>
      <c r="AX185" s="345"/>
      <c r="AY185" s="77"/>
      <c r="AZ185" s="77"/>
      <c r="BA185" s="77"/>
      <c r="BB185" s="77"/>
      <c r="BC185" s="77"/>
      <c r="BD185" s="227"/>
      <c r="BE185" s="227"/>
    </row>
    <row r="186" spans="1:57" s="24" customFormat="1" ht="18" customHeight="1" x14ac:dyDescent="0.25">
      <c r="A186" s="338">
        <f t="shared" si="594"/>
        <v>0</v>
      </c>
      <c r="B186" s="336">
        <f>IF(D186&lt;&gt;"",AP186,0)</f>
        <v>0</v>
      </c>
      <c r="C186" s="25"/>
      <c r="D186" s="178"/>
      <c r="E186" s="37"/>
      <c r="F186" s="178"/>
      <c r="G186" s="37"/>
      <c r="H186" s="367"/>
      <c r="I186" s="385" t="str">
        <f>IFERROR(VLOOKUP(H186,Kataloge!$E$2:$F$71,2,FALSE),"")</f>
        <v/>
      </c>
      <c r="J186" s="37" t="s">
        <v>28</v>
      </c>
      <c r="K186" s="178"/>
      <c r="L186" s="37"/>
      <c r="M186" s="178"/>
      <c r="N186" s="37"/>
      <c r="O186" s="209"/>
      <c r="P186" s="37"/>
      <c r="Q186" s="178"/>
      <c r="R186" s="37"/>
      <c r="S186" s="178"/>
      <c r="T186" s="37"/>
      <c r="U186" s="192"/>
      <c r="V186" s="37"/>
      <c r="W186" s="109"/>
      <c r="X186" s="37"/>
      <c r="Y186" s="109"/>
      <c r="Z186" s="37"/>
      <c r="AA186" s="109"/>
      <c r="AB186" s="37"/>
      <c r="AC186" s="109"/>
      <c r="AD186" s="37"/>
      <c r="AE186" s="109"/>
      <c r="AF186" s="37"/>
      <c r="AG186" s="109"/>
      <c r="AH186" s="37"/>
      <c r="AI186" s="179"/>
      <c r="AJ186" s="37"/>
      <c r="AK186" s="339">
        <f t="shared" ref="AK186" si="758">IF(AM186&gt;0,ROUND(ROUND(O186,4)*ROUND(AI186,2),2),0)</f>
        <v>0</v>
      </c>
      <c r="AL186" s="37"/>
      <c r="AM186" s="199">
        <f t="shared" ref="AM186" si="759">SUM(AR186:AW186)</f>
        <v>0</v>
      </c>
      <c r="AN186" s="97"/>
      <c r="AO186" s="354" t="str">
        <f t="shared" ref="AO186" si="760">IF(AND(W186&lt;&gt;"",Y186="",AA186="",AC186="",AE186="",AG186=""),"Hagel ist nur als Mehrgefahrenversicherung förderfähig!",
IF(AND(U186="",OR(W186&lt;&gt;"",Y186&lt;&gt;"",AA186&lt;&gt;"",AC186&lt;&gt;"",AE186&lt;&gt;"",AG186&lt;&gt;"")),"Bitte den Selbsbehalt eintragen!",
IF(BD186=1,"Der Selbstbehalt wurde nicht eingehalten!",
"")))</f>
        <v/>
      </c>
      <c r="AP186" s="302" t="s">
        <v>373</v>
      </c>
      <c r="AQ186" s="233">
        <f>IF(D186=$F$12,"Heilpflanzen",D186)</f>
        <v>0</v>
      </c>
      <c r="AR186" s="232">
        <f>IF(AND(W186&lt;&gt;"",SUM(AS186:AW186)&gt;0,U186&gt;=20%),1,0)</f>
        <v>0</v>
      </c>
      <c r="AS186" s="231">
        <f>IF(AND(Y186&lt;&gt;"",U186&gt;=20%),1,0)</f>
        <v>0</v>
      </c>
      <c r="AT186" s="231">
        <f>IF(AND(AA186&lt;&gt;"",U186&gt;=20%),1,0)</f>
        <v>0</v>
      </c>
      <c r="AU186" s="231">
        <f>IF(AND(AC186&lt;&gt;"",U186&gt;=20%),1,0)</f>
        <v>0</v>
      </c>
      <c r="AV186" s="231">
        <f>IF(AND(AE186&lt;&gt;"",U186&gt;=20%),1,0)</f>
        <v>0</v>
      </c>
      <c r="AW186" s="232">
        <f>IF(AG186&lt;&gt;"",1,0)</f>
        <v>0</v>
      </c>
      <c r="AX186" s="346">
        <f t="shared" ref="AX186" si="761">IF(AR186=1,ROUND($O186,4),0)</f>
        <v>0</v>
      </c>
      <c r="AY186" s="226">
        <f t="shared" ref="AY186" si="762">IF(AS186=1,ROUND($O186,4),0)</f>
        <v>0</v>
      </c>
      <c r="AZ186" s="226">
        <f t="shared" ref="AZ186" si="763">IF(AT186=1,ROUND($O186,4),0)</f>
        <v>0</v>
      </c>
      <c r="BA186" s="226">
        <f t="shared" ref="BA186" si="764">IF(AU186=1,ROUND($O186,4),0)</f>
        <v>0</v>
      </c>
      <c r="BB186" s="226">
        <f t="shared" ref="BB186" si="765">IF(AV186=1,ROUND($O186,4),0)</f>
        <v>0</v>
      </c>
      <c r="BC186" s="226">
        <f t="shared" ref="BC186" si="766">IF(AW186=1,ROUND($O186,4),0)</f>
        <v>0</v>
      </c>
      <c r="BD186" s="304">
        <f>IF(AW186&gt;0,0,IF(AND(U186&gt;0%,U186&lt;20%),1,0))</f>
        <v>0</v>
      </c>
      <c r="BE186" s="304"/>
    </row>
    <row r="187" spans="1:57" s="24" customFormat="1" ht="4" customHeight="1" x14ac:dyDescent="0.2">
      <c r="A187" s="338">
        <f t="shared" si="604"/>
        <v>0</v>
      </c>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97"/>
      <c r="AO187" s="181"/>
      <c r="AP187" s="78"/>
      <c r="AQ187" s="78"/>
      <c r="AR187" s="78"/>
      <c r="AS187" s="78"/>
      <c r="AT187" s="78"/>
      <c r="AU187" s="78"/>
      <c r="AV187" s="78"/>
      <c r="AW187" s="78"/>
      <c r="AX187" s="345"/>
      <c r="AY187" s="77"/>
      <c r="AZ187" s="77"/>
      <c r="BA187" s="77"/>
      <c r="BB187" s="77"/>
      <c r="BC187" s="77"/>
      <c r="BD187" s="227"/>
      <c r="BE187" s="227"/>
    </row>
    <row r="188" spans="1:57" s="24" customFormat="1" ht="18" customHeight="1" x14ac:dyDescent="0.25">
      <c r="A188" s="338">
        <f t="shared" si="594"/>
        <v>0</v>
      </c>
      <c r="B188" s="336">
        <f>IF(D188&lt;&gt;"",AP188,0)</f>
        <v>0</v>
      </c>
      <c r="C188" s="25"/>
      <c r="D188" s="178"/>
      <c r="E188" s="37"/>
      <c r="F188" s="178"/>
      <c r="G188" s="37"/>
      <c r="H188" s="367"/>
      <c r="I188" s="385" t="str">
        <f>IFERROR(VLOOKUP(H188,Kataloge!$E$2:$F$71,2,FALSE),"")</f>
        <v/>
      </c>
      <c r="J188" s="37" t="s">
        <v>28</v>
      </c>
      <c r="K188" s="178"/>
      <c r="L188" s="37"/>
      <c r="M188" s="178"/>
      <c r="N188" s="37"/>
      <c r="O188" s="209"/>
      <c r="P188" s="37"/>
      <c r="Q188" s="178"/>
      <c r="R188" s="37"/>
      <c r="S188" s="178"/>
      <c r="T188" s="37"/>
      <c r="U188" s="192"/>
      <c r="V188" s="37"/>
      <c r="W188" s="109"/>
      <c r="X188" s="37"/>
      <c r="Y188" s="109"/>
      <c r="Z188" s="37"/>
      <c r="AA188" s="109"/>
      <c r="AB188" s="37"/>
      <c r="AC188" s="109"/>
      <c r="AD188" s="37"/>
      <c r="AE188" s="109"/>
      <c r="AF188" s="37"/>
      <c r="AG188" s="109"/>
      <c r="AH188" s="37"/>
      <c r="AI188" s="179"/>
      <c r="AJ188" s="37"/>
      <c r="AK188" s="339">
        <f t="shared" ref="AK188" si="767">IF(AM188&gt;0,ROUND(ROUND(O188,4)*ROUND(AI188,2),2),0)</f>
        <v>0</v>
      </c>
      <c r="AL188" s="37"/>
      <c r="AM188" s="199">
        <f t="shared" ref="AM188" si="768">SUM(AR188:AW188)</f>
        <v>0</v>
      </c>
      <c r="AN188" s="97"/>
      <c r="AO188" s="354" t="str">
        <f t="shared" ref="AO188" si="769">IF(AND(W188&lt;&gt;"",Y188="",AA188="",AC188="",AE188="",AG188=""),"Hagel ist nur als Mehrgefahrenversicherung förderfähig!",
IF(AND(U188="",OR(W188&lt;&gt;"",Y188&lt;&gt;"",AA188&lt;&gt;"",AC188&lt;&gt;"",AE188&lt;&gt;"",AG188&lt;&gt;"")),"Bitte den Selbsbehalt eintragen!",
IF(BD188=1,"Der Selbstbehalt wurde nicht eingehalten!",
"")))</f>
        <v/>
      </c>
      <c r="AP188" s="302" t="s">
        <v>374</v>
      </c>
      <c r="AQ188" s="233">
        <f>IF(D188=$F$12,"Heilpflanzen",D188)</f>
        <v>0</v>
      </c>
      <c r="AR188" s="232">
        <f>IF(AND(W188&lt;&gt;"",SUM(AS188:AW188)&gt;0,U188&gt;=20%),1,0)</f>
        <v>0</v>
      </c>
      <c r="AS188" s="231">
        <f>IF(AND(Y188&lt;&gt;"",U188&gt;=20%),1,0)</f>
        <v>0</v>
      </c>
      <c r="AT188" s="231">
        <f>IF(AND(AA188&lt;&gt;"",U188&gt;=20%),1,0)</f>
        <v>0</v>
      </c>
      <c r="AU188" s="231">
        <f>IF(AND(AC188&lt;&gt;"",U188&gt;=20%),1,0)</f>
        <v>0</v>
      </c>
      <c r="AV188" s="231">
        <f>IF(AND(AE188&lt;&gt;"",U188&gt;=20%),1,0)</f>
        <v>0</v>
      </c>
      <c r="AW188" s="232">
        <f>IF(AG188&lt;&gt;"",1,0)</f>
        <v>0</v>
      </c>
      <c r="AX188" s="346">
        <f t="shared" ref="AX188" si="770">IF(AR188=1,ROUND($O188,4),0)</f>
        <v>0</v>
      </c>
      <c r="AY188" s="226">
        <f t="shared" ref="AY188" si="771">IF(AS188=1,ROUND($O188,4),0)</f>
        <v>0</v>
      </c>
      <c r="AZ188" s="226">
        <f t="shared" ref="AZ188" si="772">IF(AT188=1,ROUND($O188,4),0)</f>
        <v>0</v>
      </c>
      <c r="BA188" s="226">
        <f t="shared" ref="BA188" si="773">IF(AU188=1,ROUND($O188,4),0)</f>
        <v>0</v>
      </c>
      <c r="BB188" s="226">
        <f t="shared" ref="BB188" si="774">IF(AV188=1,ROUND($O188,4),0)</f>
        <v>0</v>
      </c>
      <c r="BC188" s="226">
        <f t="shared" ref="BC188" si="775">IF(AW188=1,ROUND($O188,4),0)</f>
        <v>0</v>
      </c>
      <c r="BD188" s="304">
        <f>IF(AW188&gt;0,0,IF(AND(U188&gt;0%,U188&lt;20%),1,0))</f>
        <v>0</v>
      </c>
      <c r="BE188" s="304"/>
    </row>
    <row r="189" spans="1:57" s="24" customFormat="1" ht="4" customHeight="1" x14ac:dyDescent="0.2">
      <c r="A189" s="338">
        <f t="shared" si="604"/>
        <v>0</v>
      </c>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97"/>
      <c r="AO189" s="181"/>
      <c r="AP189" s="78"/>
      <c r="AQ189" s="78"/>
      <c r="AR189" s="78"/>
      <c r="AS189" s="78"/>
      <c r="AT189" s="78"/>
      <c r="AU189" s="78"/>
      <c r="AV189" s="78"/>
      <c r="AW189" s="78"/>
      <c r="AX189" s="345"/>
      <c r="AY189" s="77"/>
      <c r="AZ189" s="77"/>
      <c r="BA189" s="77"/>
      <c r="BB189" s="77"/>
      <c r="BC189" s="77"/>
      <c r="BD189" s="227"/>
      <c r="BE189" s="227"/>
    </row>
    <row r="190" spans="1:57" s="24" customFormat="1" ht="18" customHeight="1" x14ac:dyDescent="0.25">
      <c r="A190" s="338">
        <f t="shared" si="594"/>
        <v>0</v>
      </c>
      <c r="B190" s="336">
        <f>IF(D190&lt;&gt;"",AP190,0)</f>
        <v>0</v>
      </c>
      <c r="C190" s="25"/>
      <c r="D190" s="178"/>
      <c r="E190" s="37"/>
      <c r="F190" s="178"/>
      <c r="G190" s="37"/>
      <c r="H190" s="367"/>
      <c r="I190" s="385" t="str">
        <f>IFERROR(VLOOKUP(H190,Kataloge!$E$2:$F$71,2,FALSE),"")</f>
        <v/>
      </c>
      <c r="J190" s="37" t="s">
        <v>28</v>
      </c>
      <c r="K190" s="178"/>
      <c r="L190" s="37"/>
      <c r="M190" s="178"/>
      <c r="N190" s="37"/>
      <c r="O190" s="209"/>
      <c r="P190" s="37"/>
      <c r="Q190" s="178"/>
      <c r="R190" s="37"/>
      <c r="S190" s="178"/>
      <c r="T190" s="37"/>
      <c r="U190" s="192"/>
      <c r="V190" s="37"/>
      <c r="W190" s="109"/>
      <c r="X190" s="37"/>
      <c r="Y190" s="109"/>
      <c r="Z190" s="37"/>
      <c r="AA190" s="109"/>
      <c r="AB190" s="37"/>
      <c r="AC190" s="109"/>
      <c r="AD190" s="37"/>
      <c r="AE190" s="109"/>
      <c r="AF190" s="37"/>
      <c r="AG190" s="109"/>
      <c r="AH190" s="37"/>
      <c r="AI190" s="179"/>
      <c r="AJ190" s="37"/>
      <c r="AK190" s="339">
        <f t="shared" ref="AK190" si="776">IF(AM190&gt;0,ROUND(ROUND(O190,4)*ROUND(AI190,2),2),0)</f>
        <v>0</v>
      </c>
      <c r="AL190" s="37"/>
      <c r="AM190" s="199">
        <f t="shared" ref="AM190" si="777">SUM(AR190:AW190)</f>
        <v>0</v>
      </c>
      <c r="AN190" s="97"/>
      <c r="AO190" s="354" t="str">
        <f t="shared" ref="AO190" si="778">IF(AND(W190&lt;&gt;"",Y190="",AA190="",AC190="",AE190="",AG190=""),"Hagel ist nur als Mehrgefahrenversicherung förderfähig!",
IF(AND(U190="",OR(W190&lt;&gt;"",Y190&lt;&gt;"",AA190&lt;&gt;"",AC190&lt;&gt;"",AE190&lt;&gt;"",AG190&lt;&gt;"")),"Bitte den Selbsbehalt eintragen!",
IF(BD190=1,"Der Selbstbehalt wurde nicht eingehalten!",
"")))</f>
        <v/>
      </c>
      <c r="AP190" s="302" t="s">
        <v>375</v>
      </c>
      <c r="AQ190" s="233">
        <f>IF(D190=$F$12,"Heilpflanzen",D190)</f>
        <v>0</v>
      </c>
      <c r="AR190" s="232">
        <f>IF(AND(W190&lt;&gt;"",SUM(AS190:AW190)&gt;0,U190&gt;=20%),1,0)</f>
        <v>0</v>
      </c>
      <c r="AS190" s="231">
        <f>IF(AND(Y190&lt;&gt;"",U190&gt;=20%),1,0)</f>
        <v>0</v>
      </c>
      <c r="AT190" s="231">
        <f>IF(AND(AA190&lt;&gt;"",U190&gt;=20%),1,0)</f>
        <v>0</v>
      </c>
      <c r="AU190" s="231">
        <f>IF(AND(AC190&lt;&gt;"",U190&gt;=20%),1,0)</f>
        <v>0</v>
      </c>
      <c r="AV190" s="231">
        <f>IF(AND(AE190&lt;&gt;"",U190&gt;=20%),1,0)</f>
        <v>0</v>
      </c>
      <c r="AW190" s="232">
        <f>IF(AG190&lt;&gt;"",1,0)</f>
        <v>0</v>
      </c>
      <c r="AX190" s="346">
        <f t="shared" ref="AX190" si="779">IF(AR190=1,ROUND($O190,4),0)</f>
        <v>0</v>
      </c>
      <c r="AY190" s="226">
        <f t="shared" ref="AY190" si="780">IF(AS190=1,ROUND($O190,4),0)</f>
        <v>0</v>
      </c>
      <c r="AZ190" s="226">
        <f t="shared" ref="AZ190" si="781">IF(AT190=1,ROUND($O190,4),0)</f>
        <v>0</v>
      </c>
      <c r="BA190" s="226">
        <f t="shared" ref="BA190" si="782">IF(AU190=1,ROUND($O190,4),0)</f>
        <v>0</v>
      </c>
      <c r="BB190" s="226">
        <f t="shared" ref="BB190" si="783">IF(AV190=1,ROUND($O190,4),0)</f>
        <v>0</v>
      </c>
      <c r="BC190" s="226">
        <f t="shared" ref="BC190" si="784">IF(AW190=1,ROUND($O190,4),0)</f>
        <v>0</v>
      </c>
      <c r="BD190" s="304">
        <f>IF(AW190&gt;0,0,IF(AND(U190&gt;0%,U190&lt;20%),1,0))</f>
        <v>0</v>
      </c>
      <c r="BE190" s="304"/>
    </row>
    <row r="191" spans="1:57" s="24" customFormat="1" ht="4" customHeight="1" x14ac:dyDescent="0.2">
      <c r="A191" s="338">
        <f t="shared" si="604"/>
        <v>0</v>
      </c>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97"/>
      <c r="AO191" s="181"/>
      <c r="AP191" s="78"/>
      <c r="AQ191" s="78"/>
      <c r="AR191" s="78"/>
      <c r="AS191" s="78"/>
      <c r="AT191" s="78"/>
      <c r="AU191" s="78"/>
      <c r="AV191" s="78"/>
      <c r="AW191" s="78"/>
      <c r="AX191" s="345"/>
      <c r="AY191" s="77"/>
      <c r="AZ191" s="77"/>
      <c r="BA191" s="77"/>
      <c r="BB191" s="77"/>
      <c r="BC191" s="77"/>
      <c r="BD191" s="227"/>
      <c r="BE191" s="227"/>
    </row>
    <row r="192" spans="1:57" s="24" customFormat="1" ht="18" customHeight="1" x14ac:dyDescent="0.25">
      <c r="A192" s="338">
        <f t="shared" si="594"/>
        <v>0</v>
      </c>
      <c r="B192" s="336">
        <f>IF(D192&lt;&gt;"",AP192,0)</f>
        <v>0</v>
      </c>
      <c r="C192" s="25"/>
      <c r="D192" s="178"/>
      <c r="E192" s="37"/>
      <c r="F192" s="178"/>
      <c r="G192" s="37"/>
      <c r="H192" s="367"/>
      <c r="I192" s="385" t="str">
        <f>IFERROR(VLOOKUP(H192,Kataloge!$E$2:$F$71,2,FALSE),"")</f>
        <v/>
      </c>
      <c r="J192" s="37" t="s">
        <v>28</v>
      </c>
      <c r="K192" s="178"/>
      <c r="L192" s="37"/>
      <c r="M192" s="178"/>
      <c r="N192" s="37"/>
      <c r="O192" s="209"/>
      <c r="P192" s="37"/>
      <c r="Q192" s="178"/>
      <c r="R192" s="37"/>
      <c r="S192" s="178"/>
      <c r="T192" s="37"/>
      <c r="U192" s="192"/>
      <c r="V192" s="37"/>
      <c r="W192" s="109"/>
      <c r="X192" s="37"/>
      <c r="Y192" s="109"/>
      <c r="Z192" s="37"/>
      <c r="AA192" s="109"/>
      <c r="AB192" s="37"/>
      <c r="AC192" s="109"/>
      <c r="AD192" s="37"/>
      <c r="AE192" s="109"/>
      <c r="AF192" s="37"/>
      <c r="AG192" s="109"/>
      <c r="AH192" s="37"/>
      <c r="AI192" s="179"/>
      <c r="AJ192" s="37"/>
      <c r="AK192" s="339">
        <f t="shared" ref="AK192" si="785">IF(AM192&gt;0,ROUND(ROUND(O192,4)*ROUND(AI192,2),2),0)</f>
        <v>0</v>
      </c>
      <c r="AL192" s="37"/>
      <c r="AM192" s="199">
        <f t="shared" ref="AM192" si="786">SUM(AR192:AW192)</f>
        <v>0</v>
      </c>
      <c r="AN192" s="97"/>
      <c r="AO192" s="354" t="str">
        <f t="shared" ref="AO192" si="787">IF(AND(W192&lt;&gt;"",Y192="",AA192="",AC192="",AE192="",AG192=""),"Hagel ist nur als Mehrgefahrenversicherung förderfähig!",
IF(AND(U192="",OR(W192&lt;&gt;"",Y192&lt;&gt;"",AA192&lt;&gt;"",AC192&lt;&gt;"",AE192&lt;&gt;"",AG192&lt;&gt;"")),"Bitte den Selbsbehalt eintragen!",
IF(BD192=1,"Der Selbstbehalt wurde nicht eingehalten!",
"")))</f>
        <v/>
      </c>
      <c r="AP192" s="302" t="s">
        <v>376</v>
      </c>
      <c r="AQ192" s="233">
        <f>IF(D192=$F$12,"Heilpflanzen",D192)</f>
        <v>0</v>
      </c>
      <c r="AR192" s="232">
        <f>IF(AND(W192&lt;&gt;"",SUM(AS192:AW192)&gt;0,U192&gt;=20%),1,0)</f>
        <v>0</v>
      </c>
      <c r="AS192" s="231">
        <f>IF(AND(Y192&lt;&gt;"",U192&gt;=20%),1,0)</f>
        <v>0</v>
      </c>
      <c r="AT192" s="231">
        <f>IF(AND(AA192&lt;&gt;"",U192&gt;=20%),1,0)</f>
        <v>0</v>
      </c>
      <c r="AU192" s="231">
        <f>IF(AND(AC192&lt;&gt;"",U192&gt;=20%),1,0)</f>
        <v>0</v>
      </c>
      <c r="AV192" s="231">
        <f>IF(AND(AE192&lt;&gt;"",U192&gt;=20%),1,0)</f>
        <v>0</v>
      </c>
      <c r="AW192" s="232">
        <f>IF(AG192&lt;&gt;"",1,0)</f>
        <v>0</v>
      </c>
      <c r="AX192" s="346">
        <f t="shared" ref="AX192" si="788">IF(AR192=1,ROUND($O192,4),0)</f>
        <v>0</v>
      </c>
      <c r="AY192" s="226">
        <f t="shared" ref="AY192" si="789">IF(AS192=1,ROUND($O192,4),0)</f>
        <v>0</v>
      </c>
      <c r="AZ192" s="226">
        <f t="shared" ref="AZ192" si="790">IF(AT192=1,ROUND($O192,4),0)</f>
        <v>0</v>
      </c>
      <c r="BA192" s="226">
        <f t="shared" ref="BA192" si="791">IF(AU192=1,ROUND($O192,4),0)</f>
        <v>0</v>
      </c>
      <c r="BB192" s="226">
        <f t="shared" ref="BB192" si="792">IF(AV192=1,ROUND($O192,4),0)</f>
        <v>0</v>
      </c>
      <c r="BC192" s="226">
        <f t="shared" ref="BC192" si="793">IF(AW192=1,ROUND($O192,4),0)</f>
        <v>0</v>
      </c>
      <c r="BD192" s="304">
        <f>IF(AW192&gt;0,0,IF(AND(U192&gt;0%,U192&lt;20%),1,0))</f>
        <v>0</v>
      </c>
      <c r="BE192" s="304"/>
    </row>
    <row r="193" spans="1:57" s="24" customFormat="1" ht="4" customHeight="1" x14ac:dyDescent="0.2">
      <c r="A193" s="338">
        <f t="shared" si="604"/>
        <v>0</v>
      </c>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97"/>
      <c r="AO193" s="181"/>
      <c r="AP193" s="78"/>
      <c r="AQ193" s="78"/>
      <c r="AR193" s="78"/>
      <c r="AS193" s="78"/>
      <c r="AT193" s="78"/>
      <c r="AU193" s="78"/>
      <c r="AV193" s="78"/>
      <c r="AW193" s="78"/>
      <c r="AX193" s="345"/>
      <c r="AY193" s="77"/>
      <c r="AZ193" s="77"/>
      <c r="BA193" s="77"/>
      <c r="BB193" s="77"/>
      <c r="BC193" s="77"/>
      <c r="BD193" s="227"/>
      <c r="BE193" s="227"/>
    </row>
    <row r="194" spans="1:57" s="24" customFormat="1" ht="18" customHeight="1" x14ac:dyDescent="0.25">
      <c r="A194" s="338">
        <f t="shared" si="594"/>
        <v>0</v>
      </c>
      <c r="B194" s="336">
        <f>IF(D194&lt;&gt;"",AP194,0)</f>
        <v>0</v>
      </c>
      <c r="C194" s="25"/>
      <c r="D194" s="178"/>
      <c r="E194" s="37"/>
      <c r="F194" s="178"/>
      <c r="G194" s="37"/>
      <c r="H194" s="367"/>
      <c r="I194" s="385" t="str">
        <f>IFERROR(VLOOKUP(H194,Kataloge!$E$2:$F$71,2,FALSE),"")</f>
        <v/>
      </c>
      <c r="J194" s="37" t="s">
        <v>28</v>
      </c>
      <c r="K194" s="178"/>
      <c r="L194" s="37"/>
      <c r="M194" s="178"/>
      <c r="N194" s="37"/>
      <c r="O194" s="209"/>
      <c r="P194" s="37"/>
      <c r="Q194" s="178"/>
      <c r="R194" s="37"/>
      <c r="S194" s="178"/>
      <c r="T194" s="37"/>
      <c r="U194" s="192"/>
      <c r="V194" s="37"/>
      <c r="W194" s="109"/>
      <c r="X194" s="37"/>
      <c r="Y194" s="109"/>
      <c r="Z194" s="37"/>
      <c r="AA194" s="109"/>
      <c r="AB194" s="37"/>
      <c r="AC194" s="109"/>
      <c r="AD194" s="37"/>
      <c r="AE194" s="109"/>
      <c r="AF194" s="37"/>
      <c r="AG194" s="109"/>
      <c r="AH194" s="37"/>
      <c r="AI194" s="179"/>
      <c r="AJ194" s="37"/>
      <c r="AK194" s="339">
        <f t="shared" ref="AK194" si="794">IF(AM194&gt;0,ROUND(ROUND(O194,4)*ROUND(AI194,2),2),0)</f>
        <v>0</v>
      </c>
      <c r="AL194" s="37"/>
      <c r="AM194" s="199">
        <f t="shared" ref="AM194" si="795">SUM(AR194:AW194)</f>
        <v>0</v>
      </c>
      <c r="AN194" s="97"/>
      <c r="AO194" s="354" t="str">
        <f t="shared" ref="AO194" si="796">IF(AND(W194&lt;&gt;"",Y194="",AA194="",AC194="",AE194="",AG194=""),"Hagel ist nur als Mehrgefahrenversicherung förderfähig!",
IF(AND(U194="",OR(W194&lt;&gt;"",Y194&lt;&gt;"",AA194&lt;&gt;"",AC194&lt;&gt;"",AE194&lt;&gt;"",AG194&lt;&gt;"")),"Bitte den Selbsbehalt eintragen!",
IF(BD194=1,"Der Selbstbehalt wurde nicht eingehalten!",
"")))</f>
        <v/>
      </c>
      <c r="AP194" s="302" t="s">
        <v>377</v>
      </c>
      <c r="AQ194" s="233">
        <f>IF(D194=$F$12,"Heilpflanzen",D194)</f>
        <v>0</v>
      </c>
      <c r="AR194" s="232">
        <f>IF(AND(W194&lt;&gt;"",SUM(AS194:AW194)&gt;0,U194&gt;=20%),1,0)</f>
        <v>0</v>
      </c>
      <c r="AS194" s="231">
        <f>IF(AND(Y194&lt;&gt;"",U194&gt;=20%),1,0)</f>
        <v>0</v>
      </c>
      <c r="AT194" s="231">
        <f>IF(AND(AA194&lt;&gt;"",U194&gt;=20%),1,0)</f>
        <v>0</v>
      </c>
      <c r="AU194" s="231">
        <f>IF(AND(AC194&lt;&gt;"",U194&gt;=20%),1,0)</f>
        <v>0</v>
      </c>
      <c r="AV194" s="231">
        <f>IF(AND(AE194&lt;&gt;"",U194&gt;=20%),1,0)</f>
        <v>0</v>
      </c>
      <c r="AW194" s="232">
        <f>IF(AG194&lt;&gt;"",1,0)</f>
        <v>0</v>
      </c>
      <c r="AX194" s="346">
        <f t="shared" ref="AX194" si="797">IF(AR194=1,ROUND($O194,4),0)</f>
        <v>0</v>
      </c>
      <c r="AY194" s="226">
        <f t="shared" ref="AY194" si="798">IF(AS194=1,ROUND($O194,4),0)</f>
        <v>0</v>
      </c>
      <c r="AZ194" s="226">
        <f t="shared" ref="AZ194" si="799">IF(AT194=1,ROUND($O194,4),0)</f>
        <v>0</v>
      </c>
      <c r="BA194" s="226">
        <f t="shared" ref="BA194" si="800">IF(AU194=1,ROUND($O194,4),0)</f>
        <v>0</v>
      </c>
      <c r="BB194" s="226">
        <f t="shared" ref="BB194" si="801">IF(AV194=1,ROUND($O194,4),0)</f>
        <v>0</v>
      </c>
      <c r="BC194" s="226">
        <f t="shared" ref="BC194" si="802">IF(AW194=1,ROUND($O194,4),0)</f>
        <v>0</v>
      </c>
      <c r="BD194" s="304">
        <f>IF(AW194&gt;0,0,IF(AND(U194&gt;0%,U194&lt;20%),1,0))</f>
        <v>0</v>
      </c>
      <c r="BE194" s="304"/>
    </row>
    <row r="195" spans="1:57" s="24" customFormat="1" ht="4" customHeight="1" x14ac:dyDescent="0.2">
      <c r="A195" s="338">
        <f t="shared" si="604"/>
        <v>0</v>
      </c>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97"/>
      <c r="AO195" s="181"/>
      <c r="AP195" s="78"/>
      <c r="AQ195" s="78"/>
      <c r="AR195" s="78"/>
      <c r="AS195" s="78"/>
      <c r="AT195" s="78"/>
      <c r="AU195" s="78"/>
      <c r="AV195" s="78"/>
      <c r="AW195" s="78"/>
      <c r="AX195" s="345"/>
      <c r="AY195" s="77"/>
      <c r="AZ195" s="77"/>
      <c r="BA195" s="77"/>
      <c r="BB195" s="77"/>
      <c r="BC195" s="77"/>
      <c r="BD195" s="227"/>
      <c r="BE195" s="227"/>
    </row>
    <row r="196" spans="1:57" s="24" customFormat="1" ht="18" customHeight="1" x14ac:dyDescent="0.25">
      <c r="A196" s="338">
        <f t="shared" si="594"/>
        <v>0</v>
      </c>
      <c r="B196" s="336">
        <f>IF(D196&lt;&gt;"",AP196,0)</f>
        <v>0</v>
      </c>
      <c r="C196" s="25"/>
      <c r="D196" s="178"/>
      <c r="E196" s="37"/>
      <c r="F196" s="178"/>
      <c r="G196" s="37"/>
      <c r="H196" s="367"/>
      <c r="I196" s="385" t="str">
        <f>IFERROR(VLOOKUP(H196,Kataloge!$E$2:$F$71,2,FALSE),"")</f>
        <v/>
      </c>
      <c r="J196" s="37" t="s">
        <v>28</v>
      </c>
      <c r="K196" s="178"/>
      <c r="L196" s="37"/>
      <c r="M196" s="178"/>
      <c r="N196" s="37"/>
      <c r="O196" s="209"/>
      <c r="P196" s="37"/>
      <c r="Q196" s="178"/>
      <c r="R196" s="37"/>
      <c r="S196" s="178"/>
      <c r="T196" s="37"/>
      <c r="U196" s="192"/>
      <c r="V196" s="37"/>
      <c r="W196" s="109"/>
      <c r="X196" s="37"/>
      <c r="Y196" s="109"/>
      <c r="Z196" s="37"/>
      <c r="AA196" s="109"/>
      <c r="AB196" s="37"/>
      <c r="AC196" s="109"/>
      <c r="AD196" s="37"/>
      <c r="AE196" s="109"/>
      <c r="AF196" s="37"/>
      <c r="AG196" s="109"/>
      <c r="AH196" s="37"/>
      <c r="AI196" s="179"/>
      <c r="AJ196" s="37"/>
      <c r="AK196" s="339">
        <f t="shared" ref="AK196" si="803">IF(AM196&gt;0,ROUND(ROUND(O196,4)*ROUND(AI196,2),2),0)</f>
        <v>0</v>
      </c>
      <c r="AL196" s="37"/>
      <c r="AM196" s="199">
        <f t="shared" ref="AM196" si="804">SUM(AR196:AW196)</f>
        <v>0</v>
      </c>
      <c r="AN196" s="97"/>
      <c r="AO196" s="354" t="str">
        <f t="shared" ref="AO196" si="805">IF(AND(W196&lt;&gt;"",Y196="",AA196="",AC196="",AE196="",AG196=""),"Hagel ist nur als Mehrgefahrenversicherung förderfähig!",
IF(AND(U196="",OR(W196&lt;&gt;"",Y196&lt;&gt;"",AA196&lt;&gt;"",AC196&lt;&gt;"",AE196&lt;&gt;"",AG196&lt;&gt;"")),"Bitte den Selbsbehalt eintragen!",
IF(BD196=1,"Der Selbstbehalt wurde nicht eingehalten!",
"")))</f>
        <v/>
      </c>
      <c r="AP196" s="302" t="s">
        <v>378</v>
      </c>
      <c r="AQ196" s="233">
        <f>IF(D196=$F$12,"Heilpflanzen",D196)</f>
        <v>0</v>
      </c>
      <c r="AR196" s="232">
        <f>IF(AND(W196&lt;&gt;"",SUM(AS196:AW196)&gt;0,U196&gt;=20%),1,0)</f>
        <v>0</v>
      </c>
      <c r="AS196" s="231">
        <f>IF(AND(Y196&lt;&gt;"",U196&gt;=20%),1,0)</f>
        <v>0</v>
      </c>
      <c r="AT196" s="231">
        <f>IF(AND(AA196&lt;&gt;"",U196&gt;=20%),1,0)</f>
        <v>0</v>
      </c>
      <c r="AU196" s="231">
        <f>IF(AND(AC196&lt;&gt;"",U196&gt;=20%),1,0)</f>
        <v>0</v>
      </c>
      <c r="AV196" s="231">
        <f>IF(AND(AE196&lt;&gt;"",U196&gt;=20%),1,0)</f>
        <v>0</v>
      </c>
      <c r="AW196" s="232">
        <f>IF(AG196&lt;&gt;"",1,0)</f>
        <v>0</v>
      </c>
      <c r="AX196" s="346">
        <f t="shared" ref="AX196" si="806">IF(AR196=1,ROUND($O196,4),0)</f>
        <v>0</v>
      </c>
      <c r="AY196" s="226">
        <f t="shared" ref="AY196" si="807">IF(AS196=1,ROUND($O196,4),0)</f>
        <v>0</v>
      </c>
      <c r="AZ196" s="226">
        <f t="shared" ref="AZ196" si="808">IF(AT196=1,ROUND($O196,4),0)</f>
        <v>0</v>
      </c>
      <c r="BA196" s="226">
        <f t="shared" ref="BA196" si="809">IF(AU196=1,ROUND($O196,4),0)</f>
        <v>0</v>
      </c>
      <c r="BB196" s="226">
        <f t="shared" ref="BB196" si="810">IF(AV196=1,ROUND($O196,4),0)</f>
        <v>0</v>
      </c>
      <c r="BC196" s="226">
        <f t="shared" ref="BC196" si="811">IF(AW196=1,ROUND($O196,4),0)</f>
        <v>0</v>
      </c>
      <c r="BD196" s="304">
        <f>IF(AW196&gt;0,0,IF(AND(U196&gt;0%,U196&lt;20%),1,0))</f>
        <v>0</v>
      </c>
      <c r="BE196" s="304"/>
    </row>
    <row r="197" spans="1:57" s="24" customFormat="1" ht="4" customHeight="1" x14ac:dyDescent="0.2">
      <c r="A197" s="338">
        <f t="shared" si="604"/>
        <v>0</v>
      </c>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97"/>
      <c r="AO197" s="181"/>
      <c r="AP197" s="78"/>
      <c r="AQ197" s="78"/>
      <c r="AR197" s="78"/>
      <c r="AS197" s="78"/>
      <c r="AT197" s="78"/>
      <c r="AU197" s="78"/>
      <c r="AV197" s="78"/>
      <c r="AW197" s="78"/>
      <c r="AX197" s="345"/>
      <c r="AY197" s="77"/>
      <c r="AZ197" s="77"/>
      <c r="BA197" s="77"/>
      <c r="BB197" s="77"/>
      <c r="BC197" s="77"/>
      <c r="BD197" s="227"/>
      <c r="BE197" s="227"/>
    </row>
    <row r="198" spans="1:57" s="24" customFormat="1" ht="18" customHeight="1" x14ac:dyDescent="0.25">
      <c r="A198" s="338">
        <f t="shared" si="594"/>
        <v>0</v>
      </c>
      <c r="B198" s="336">
        <f>IF(D198&lt;&gt;"",AP198,0)</f>
        <v>0</v>
      </c>
      <c r="C198" s="25"/>
      <c r="D198" s="178"/>
      <c r="E198" s="57"/>
      <c r="F198" s="178"/>
      <c r="G198" s="57"/>
      <c r="H198" s="367"/>
      <c r="I198" s="385" t="str">
        <f>IFERROR(VLOOKUP(H198,Kataloge!$E$2:$F$71,2,FALSE),"")</f>
        <v/>
      </c>
      <c r="J198" s="37" t="s">
        <v>28</v>
      </c>
      <c r="K198" s="178"/>
      <c r="L198" s="57"/>
      <c r="M198" s="178"/>
      <c r="N198" s="57"/>
      <c r="O198" s="209"/>
      <c r="P198" s="57"/>
      <c r="Q198" s="178"/>
      <c r="R198" s="57"/>
      <c r="S198" s="178"/>
      <c r="T198" s="57"/>
      <c r="U198" s="192"/>
      <c r="V198" s="57"/>
      <c r="W198" s="109"/>
      <c r="X198" s="57"/>
      <c r="Y198" s="109"/>
      <c r="Z198" s="57"/>
      <c r="AA198" s="109"/>
      <c r="AB198" s="57"/>
      <c r="AC198" s="109"/>
      <c r="AD198" s="57"/>
      <c r="AE198" s="109"/>
      <c r="AF198" s="57"/>
      <c r="AG198" s="109"/>
      <c r="AH198" s="57"/>
      <c r="AI198" s="179"/>
      <c r="AJ198" s="57"/>
      <c r="AK198" s="339">
        <f t="shared" ref="AK198" si="812">IF(AM198&gt;0,ROUND(ROUND(O198,4)*ROUND(AI198,2),2),0)</f>
        <v>0</v>
      </c>
      <c r="AL198" s="57"/>
      <c r="AM198" s="199">
        <f t="shared" ref="AM198" si="813">SUM(AR198:AW198)</f>
        <v>0</v>
      </c>
      <c r="AN198" s="97"/>
      <c r="AO198" s="354" t="str">
        <f t="shared" ref="AO198" si="814">IF(AND(W198&lt;&gt;"",Y198="",AA198="",AC198="",AE198="",AG198=""),"Hagel ist nur als Mehrgefahrenversicherung förderfähig!",
IF(AND(U198="",OR(W198&lt;&gt;"",Y198&lt;&gt;"",AA198&lt;&gt;"",AC198&lt;&gt;"",AE198&lt;&gt;"",AG198&lt;&gt;"")),"Bitte den Selbsbehalt eintragen!",
IF(BD198=1,"Der Selbstbehalt wurde nicht eingehalten!",
"")))</f>
        <v/>
      </c>
      <c r="AP198" s="302" t="s">
        <v>379</v>
      </c>
      <c r="AQ198" s="233">
        <f>IF(D198=$F$12,"Heilpflanzen",D198)</f>
        <v>0</v>
      </c>
      <c r="AR198" s="232">
        <f>IF(AND(W198&lt;&gt;"",SUM(AS198:AW198)&gt;0,U198&gt;=20%),1,0)</f>
        <v>0</v>
      </c>
      <c r="AS198" s="231">
        <f>IF(AND(Y198&lt;&gt;"",U198&gt;=20%),1,0)</f>
        <v>0</v>
      </c>
      <c r="AT198" s="231">
        <f>IF(AND(AA198&lt;&gt;"",U198&gt;=20%),1,0)</f>
        <v>0</v>
      </c>
      <c r="AU198" s="231">
        <f>IF(AND(AC198&lt;&gt;"",U198&gt;=20%),1,0)</f>
        <v>0</v>
      </c>
      <c r="AV198" s="231">
        <f>IF(AND(AE198&lt;&gt;"",U198&gt;=20%),1,0)</f>
        <v>0</v>
      </c>
      <c r="AW198" s="232">
        <f>IF(AG198&lt;&gt;"",1,0)</f>
        <v>0</v>
      </c>
      <c r="AX198" s="346">
        <f t="shared" ref="AX198" si="815">IF(AR198=1,ROUND($O198,4),0)</f>
        <v>0</v>
      </c>
      <c r="AY198" s="226">
        <f t="shared" ref="AY198" si="816">IF(AS198=1,ROUND($O198,4),0)</f>
        <v>0</v>
      </c>
      <c r="AZ198" s="226">
        <f t="shared" ref="AZ198" si="817">IF(AT198=1,ROUND($O198,4),0)</f>
        <v>0</v>
      </c>
      <c r="BA198" s="226">
        <f t="shared" ref="BA198" si="818">IF(AU198=1,ROUND($O198,4),0)</f>
        <v>0</v>
      </c>
      <c r="BB198" s="226">
        <f t="shared" ref="BB198" si="819">IF(AV198=1,ROUND($O198,4),0)</f>
        <v>0</v>
      </c>
      <c r="BC198" s="226">
        <f t="shared" ref="BC198" si="820">IF(AW198=1,ROUND($O198,4),0)</f>
        <v>0</v>
      </c>
      <c r="BD198" s="304">
        <f>IF(AW198&gt;0,0,IF(AND(U198&gt;0%,U198&lt;20%),1,0))</f>
        <v>0</v>
      </c>
      <c r="BE198" s="304"/>
    </row>
    <row r="199" spans="1:57" s="24" customFormat="1" ht="4" customHeight="1" x14ac:dyDescent="0.2">
      <c r="A199" s="338">
        <f t="shared" si="604"/>
        <v>0</v>
      </c>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97"/>
      <c r="AO199" s="181"/>
      <c r="AP199" s="78"/>
      <c r="AQ199" s="78"/>
      <c r="AR199" s="78"/>
      <c r="AS199" s="78"/>
      <c r="AT199" s="78"/>
      <c r="AU199" s="78"/>
      <c r="AV199" s="78"/>
      <c r="AW199" s="78"/>
      <c r="AX199" s="345"/>
      <c r="AY199" s="77"/>
      <c r="AZ199" s="77"/>
      <c r="BA199" s="77"/>
      <c r="BB199" s="77"/>
      <c r="BC199" s="77"/>
      <c r="BD199" s="227"/>
      <c r="BE199" s="227"/>
    </row>
    <row r="200" spans="1:57" s="24" customFormat="1" ht="18" customHeight="1" x14ac:dyDescent="0.25">
      <c r="A200" s="338">
        <f t="shared" si="594"/>
        <v>0</v>
      </c>
      <c r="B200" s="336">
        <f>IF(D200&lt;&gt;"",AP200,0)</f>
        <v>0</v>
      </c>
      <c r="C200" s="25"/>
      <c r="D200" s="178"/>
      <c r="E200" s="57"/>
      <c r="F200" s="178"/>
      <c r="G200" s="57"/>
      <c r="H200" s="367"/>
      <c r="I200" s="385" t="str">
        <f>IFERROR(VLOOKUP(H200,Kataloge!$E$2:$F$71,2,FALSE),"")</f>
        <v/>
      </c>
      <c r="J200" s="37" t="s">
        <v>28</v>
      </c>
      <c r="K200" s="178"/>
      <c r="L200" s="57"/>
      <c r="M200" s="178"/>
      <c r="N200" s="57"/>
      <c r="O200" s="209"/>
      <c r="P200" s="57"/>
      <c r="Q200" s="178"/>
      <c r="R200" s="57"/>
      <c r="S200" s="178"/>
      <c r="T200" s="57"/>
      <c r="U200" s="192"/>
      <c r="V200" s="57"/>
      <c r="W200" s="109"/>
      <c r="X200" s="57"/>
      <c r="Y200" s="109"/>
      <c r="Z200" s="57"/>
      <c r="AA200" s="109"/>
      <c r="AB200" s="57"/>
      <c r="AC200" s="109"/>
      <c r="AD200" s="57"/>
      <c r="AE200" s="109"/>
      <c r="AF200" s="57"/>
      <c r="AG200" s="109"/>
      <c r="AH200" s="57"/>
      <c r="AI200" s="179"/>
      <c r="AJ200" s="57"/>
      <c r="AK200" s="339">
        <f t="shared" ref="AK200" si="821">IF(AM200&gt;0,ROUND(ROUND(O200,4)*ROUND(AI200,2),2),0)</f>
        <v>0</v>
      </c>
      <c r="AL200" s="57"/>
      <c r="AM200" s="199">
        <f t="shared" ref="AM200" si="822">SUM(AR200:AW200)</f>
        <v>0</v>
      </c>
      <c r="AN200" s="97"/>
      <c r="AO200" s="354" t="str">
        <f t="shared" ref="AO200" si="823">IF(AND(W200&lt;&gt;"",Y200="",AA200="",AC200="",AE200="",AG200=""),"Hagel ist nur als Mehrgefahrenversicherung förderfähig!",
IF(AND(U200="",OR(W200&lt;&gt;"",Y200&lt;&gt;"",AA200&lt;&gt;"",AC200&lt;&gt;"",AE200&lt;&gt;"",AG200&lt;&gt;"")),"Bitte den Selbsbehalt eintragen!",
IF(BD200=1,"Der Selbstbehalt wurde nicht eingehalten!",
"")))</f>
        <v/>
      </c>
      <c r="AP200" s="302" t="s">
        <v>380</v>
      </c>
      <c r="AQ200" s="233">
        <f>IF(D200=$F$12,"Heilpflanzen",D200)</f>
        <v>0</v>
      </c>
      <c r="AR200" s="232">
        <f>IF(AND(W200&lt;&gt;"",SUM(AS200:AW200)&gt;0,U200&gt;=20%),1,0)</f>
        <v>0</v>
      </c>
      <c r="AS200" s="231">
        <f>IF(AND(Y200&lt;&gt;"",U200&gt;=20%),1,0)</f>
        <v>0</v>
      </c>
      <c r="AT200" s="231">
        <f>IF(AND(AA200&lt;&gt;"",U200&gt;=20%),1,0)</f>
        <v>0</v>
      </c>
      <c r="AU200" s="231">
        <f>IF(AND(AC200&lt;&gt;"",U200&gt;=20%),1,0)</f>
        <v>0</v>
      </c>
      <c r="AV200" s="231">
        <f>IF(AND(AE200&lt;&gt;"",U200&gt;=20%),1,0)</f>
        <v>0</v>
      </c>
      <c r="AW200" s="232">
        <f>IF(AG200&lt;&gt;"",1,0)</f>
        <v>0</v>
      </c>
      <c r="AX200" s="346">
        <f t="shared" ref="AX200" si="824">IF(AR200=1,ROUND($O200,4),0)</f>
        <v>0</v>
      </c>
      <c r="AY200" s="226">
        <f t="shared" ref="AY200" si="825">IF(AS200=1,ROUND($O200,4),0)</f>
        <v>0</v>
      </c>
      <c r="AZ200" s="226">
        <f t="shared" ref="AZ200" si="826">IF(AT200=1,ROUND($O200,4),0)</f>
        <v>0</v>
      </c>
      <c r="BA200" s="226">
        <f t="shared" ref="BA200" si="827">IF(AU200=1,ROUND($O200,4),0)</f>
        <v>0</v>
      </c>
      <c r="BB200" s="226">
        <f t="shared" ref="BB200" si="828">IF(AV200=1,ROUND($O200,4),0)</f>
        <v>0</v>
      </c>
      <c r="BC200" s="226">
        <f t="shared" ref="BC200" si="829">IF(AW200=1,ROUND($O200,4),0)</f>
        <v>0</v>
      </c>
      <c r="BD200" s="304">
        <f>IF(AW200&gt;0,0,IF(AND(U200&gt;0%,U200&lt;20%),1,0))</f>
        <v>0</v>
      </c>
      <c r="BE200" s="304"/>
    </row>
    <row r="201" spans="1:57" s="24" customFormat="1" ht="4" customHeight="1" x14ac:dyDescent="0.2">
      <c r="A201" s="338">
        <f t="shared" si="604"/>
        <v>0</v>
      </c>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97"/>
      <c r="AO201" s="181"/>
      <c r="AP201" s="78"/>
      <c r="AQ201" s="78"/>
      <c r="AR201" s="78"/>
      <c r="AS201" s="78"/>
      <c r="AT201" s="78"/>
      <c r="AU201" s="78"/>
      <c r="AV201" s="78"/>
      <c r="AW201" s="78"/>
      <c r="AX201" s="345"/>
      <c r="AY201" s="77"/>
      <c r="AZ201" s="77"/>
      <c r="BA201" s="77"/>
      <c r="BB201" s="77"/>
      <c r="BC201" s="77"/>
      <c r="BD201" s="227"/>
      <c r="BE201" s="227"/>
    </row>
    <row r="202" spans="1:57" s="24" customFormat="1" ht="18" customHeight="1" x14ac:dyDescent="0.25">
      <c r="A202" s="338">
        <f t="shared" si="594"/>
        <v>0</v>
      </c>
      <c r="B202" s="336">
        <f>IF(D202&lt;&gt;"",AP202,0)</f>
        <v>0</v>
      </c>
      <c r="C202" s="25"/>
      <c r="D202" s="178"/>
      <c r="E202" s="57"/>
      <c r="F202" s="178"/>
      <c r="G202" s="57"/>
      <c r="H202" s="367"/>
      <c r="I202" s="385" t="str">
        <f>IFERROR(VLOOKUP(H202,Kataloge!$E$2:$F$71,2,FALSE),"")</f>
        <v/>
      </c>
      <c r="J202" s="37" t="s">
        <v>28</v>
      </c>
      <c r="K202" s="178"/>
      <c r="L202" s="57"/>
      <c r="M202" s="178"/>
      <c r="N202" s="57"/>
      <c r="O202" s="209"/>
      <c r="P202" s="57"/>
      <c r="Q202" s="178"/>
      <c r="R202" s="57"/>
      <c r="S202" s="178"/>
      <c r="T202" s="57"/>
      <c r="U202" s="192"/>
      <c r="V202" s="57"/>
      <c r="W202" s="109"/>
      <c r="X202" s="57"/>
      <c r="Y202" s="109"/>
      <c r="Z202" s="57"/>
      <c r="AA202" s="109"/>
      <c r="AB202" s="57"/>
      <c r="AC202" s="109"/>
      <c r="AD202" s="57"/>
      <c r="AE202" s="109"/>
      <c r="AF202" s="57"/>
      <c r="AG202" s="109"/>
      <c r="AH202" s="57"/>
      <c r="AI202" s="179"/>
      <c r="AJ202" s="57"/>
      <c r="AK202" s="339">
        <f t="shared" ref="AK202" si="830">IF(AM202&gt;0,ROUND(ROUND(O202,4)*ROUND(AI202,2),2),0)</f>
        <v>0</v>
      </c>
      <c r="AL202" s="57"/>
      <c r="AM202" s="199">
        <f t="shared" ref="AM202" si="831">SUM(AR202:AW202)</f>
        <v>0</v>
      </c>
      <c r="AN202" s="97"/>
      <c r="AO202" s="354" t="str">
        <f t="shared" ref="AO202" si="832">IF(AND(W202&lt;&gt;"",Y202="",AA202="",AC202="",AE202="",AG202=""),"Hagel ist nur als Mehrgefahrenversicherung förderfähig!",
IF(AND(U202="",OR(W202&lt;&gt;"",Y202&lt;&gt;"",AA202&lt;&gt;"",AC202&lt;&gt;"",AE202&lt;&gt;"",AG202&lt;&gt;"")),"Bitte den Selbsbehalt eintragen!",
IF(BD202=1,"Der Selbstbehalt wurde nicht eingehalten!",
"")))</f>
        <v/>
      </c>
      <c r="AP202" s="302" t="s">
        <v>381</v>
      </c>
      <c r="AQ202" s="233">
        <f>IF(D202=$F$12,"Heilpflanzen",D202)</f>
        <v>0</v>
      </c>
      <c r="AR202" s="232">
        <f>IF(AND(W202&lt;&gt;"",SUM(AS202:AW202)&gt;0,U202&gt;=20%),1,0)</f>
        <v>0</v>
      </c>
      <c r="AS202" s="231">
        <f>IF(AND(Y202&lt;&gt;"",U202&gt;=20%),1,0)</f>
        <v>0</v>
      </c>
      <c r="AT202" s="231">
        <f>IF(AND(AA202&lt;&gt;"",U202&gt;=20%),1,0)</f>
        <v>0</v>
      </c>
      <c r="AU202" s="231">
        <f>IF(AND(AC202&lt;&gt;"",U202&gt;=20%),1,0)</f>
        <v>0</v>
      </c>
      <c r="AV202" s="231">
        <f>IF(AND(AE202&lt;&gt;"",U202&gt;=20%),1,0)</f>
        <v>0</v>
      </c>
      <c r="AW202" s="232">
        <f>IF(AG202&lt;&gt;"",1,0)</f>
        <v>0</v>
      </c>
      <c r="AX202" s="346">
        <f t="shared" ref="AX202" si="833">IF(AR202=1,ROUND($O202,4),0)</f>
        <v>0</v>
      </c>
      <c r="AY202" s="226">
        <f t="shared" ref="AY202" si="834">IF(AS202=1,ROUND($O202,4),0)</f>
        <v>0</v>
      </c>
      <c r="AZ202" s="226">
        <f t="shared" ref="AZ202" si="835">IF(AT202=1,ROUND($O202,4),0)</f>
        <v>0</v>
      </c>
      <c r="BA202" s="226">
        <f t="shared" ref="BA202" si="836">IF(AU202=1,ROUND($O202,4),0)</f>
        <v>0</v>
      </c>
      <c r="BB202" s="226">
        <f t="shared" ref="BB202" si="837">IF(AV202=1,ROUND($O202,4),0)</f>
        <v>0</v>
      </c>
      <c r="BC202" s="226">
        <f t="shared" ref="BC202" si="838">IF(AW202=1,ROUND($O202,4),0)</f>
        <v>0</v>
      </c>
      <c r="BD202" s="304">
        <f>IF(AW202&gt;0,0,IF(AND(U202&gt;0%,U202&lt;20%),1,0))</f>
        <v>0</v>
      </c>
      <c r="BE202" s="304"/>
    </row>
    <row r="203" spans="1:57" s="24" customFormat="1" ht="4" customHeight="1" x14ac:dyDescent="0.2">
      <c r="A203" s="338">
        <f t="shared" si="604"/>
        <v>0</v>
      </c>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97"/>
      <c r="AO203" s="181"/>
      <c r="AP203" s="78"/>
      <c r="AQ203" s="78"/>
      <c r="AR203" s="78"/>
      <c r="AS203" s="78"/>
      <c r="AT203" s="78"/>
      <c r="AU203" s="78"/>
      <c r="AV203" s="78"/>
      <c r="AW203" s="78"/>
      <c r="AX203" s="345"/>
      <c r="AY203" s="77"/>
      <c r="AZ203" s="77"/>
      <c r="BA203" s="77"/>
      <c r="BB203" s="77"/>
      <c r="BC203" s="77"/>
      <c r="BD203" s="227"/>
      <c r="BE203" s="227"/>
    </row>
    <row r="204" spans="1:57" s="24" customFormat="1" ht="18" customHeight="1" x14ac:dyDescent="0.25">
      <c r="A204" s="338">
        <f t="shared" si="594"/>
        <v>0</v>
      </c>
      <c r="B204" s="336">
        <f>IF(D204&lt;&gt;"",AP204,0)</f>
        <v>0</v>
      </c>
      <c r="C204" s="25"/>
      <c r="D204" s="178"/>
      <c r="E204" s="57"/>
      <c r="F204" s="178"/>
      <c r="G204" s="57"/>
      <c r="H204" s="367"/>
      <c r="I204" s="385" t="str">
        <f>IFERROR(VLOOKUP(H204,Kataloge!$E$2:$F$71,2,FALSE),"")</f>
        <v/>
      </c>
      <c r="J204" s="37" t="s">
        <v>28</v>
      </c>
      <c r="K204" s="178"/>
      <c r="L204" s="57"/>
      <c r="M204" s="178"/>
      <c r="N204" s="57"/>
      <c r="O204" s="209"/>
      <c r="P204" s="57"/>
      <c r="Q204" s="178"/>
      <c r="R204" s="57"/>
      <c r="S204" s="178"/>
      <c r="T204" s="57"/>
      <c r="U204" s="192"/>
      <c r="V204" s="57"/>
      <c r="W204" s="109"/>
      <c r="X204" s="57"/>
      <c r="Y204" s="109"/>
      <c r="Z204" s="57"/>
      <c r="AA204" s="109"/>
      <c r="AB204" s="57"/>
      <c r="AC204" s="109"/>
      <c r="AD204" s="57"/>
      <c r="AE204" s="109"/>
      <c r="AF204" s="57"/>
      <c r="AG204" s="109"/>
      <c r="AH204" s="57"/>
      <c r="AI204" s="179"/>
      <c r="AJ204" s="57"/>
      <c r="AK204" s="339">
        <f t="shared" ref="AK204" si="839">IF(AM204&gt;0,ROUND(ROUND(O204,4)*ROUND(AI204,2),2),0)</f>
        <v>0</v>
      </c>
      <c r="AL204" s="57"/>
      <c r="AM204" s="199">
        <f t="shared" ref="AM204" si="840">SUM(AR204:AW204)</f>
        <v>0</v>
      </c>
      <c r="AN204" s="97"/>
      <c r="AO204" s="354" t="str">
        <f t="shared" ref="AO204" si="841">IF(AND(W204&lt;&gt;"",Y204="",AA204="",AC204="",AE204="",AG204=""),"Hagel ist nur als Mehrgefahrenversicherung förderfähig!",
IF(AND(U204="",OR(W204&lt;&gt;"",Y204&lt;&gt;"",AA204&lt;&gt;"",AC204&lt;&gt;"",AE204&lt;&gt;"",AG204&lt;&gt;"")),"Bitte den Selbsbehalt eintragen!",
IF(BD204=1,"Der Selbstbehalt wurde nicht eingehalten!",
"")))</f>
        <v/>
      </c>
      <c r="AP204" s="302" t="s">
        <v>382</v>
      </c>
      <c r="AQ204" s="233">
        <f>IF(D204=$F$12,"Heilpflanzen",D204)</f>
        <v>0</v>
      </c>
      <c r="AR204" s="232">
        <f>IF(AND(W204&lt;&gt;"",SUM(AS204:AW204)&gt;0,U204&gt;=20%),1,0)</f>
        <v>0</v>
      </c>
      <c r="AS204" s="231">
        <f>IF(AND(Y204&lt;&gt;"",U204&gt;=20%),1,0)</f>
        <v>0</v>
      </c>
      <c r="AT204" s="231">
        <f>IF(AND(AA204&lt;&gt;"",U204&gt;=20%),1,0)</f>
        <v>0</v>
      </c>
      <c r="AU204" s="231">
        <f>IF(AND(AC204&lt;&gt;"",U204&gt;=20%),1,0)</f>
        <v>0</v>
      </c>
      <c r="AV204" s="231">
        <f>IF(AND(AE204&lt;&gt;"",U204&gt;=20%),1,0)</f>
        <v>0</v>
      </c>
      <c r="AW204" s="232">
        <f>IF(AG204&lt;&gt;"",1,0)</f>
        <v>0</v>
      </c>
      <c r="AX204" s="346">
        <f t="shared" ref="AX204" si="842">IF(AR204=1,ROUND($O204,4),0)</f>
        <v>0</v>
      </c>
      <c r="AY204" s="226">
        <f t="shared" ref="AY204" si="843">IF(AS204=1,ROUND($O204,4),0)</f>
        <v>0</v>
      </c>
      <c r="AZ204" s="226">
        <f t="shared" ref="AZ204" si="844">IF(AT204=1,ROUND($O204,4),0)</f>
        <v>0</v>
      </c>
      <c r="BA204" s="226">
        <f t="shared" ref="BA204" si="845">IF(AU204=1,ROUND($O204,4),0)</f>
        <v>0</v>
      </c>
      <c r="BB204" s="226">
        <f t="shared" ref="BB204" si="846">IF(AV204=1,ROUND($O204,4),0)</f>
        <v>0</v>
      </c>
      <c r="BC204" s="226">
        <f t="shared" ref="BC204" si="847">IF(AW204=1,ROUND($O204,4),0)</f>
        <v>0</v>
      </c>
      <c r="BD204" s="304">
        <f>IF(AW204&gt;0,0,IF(AND(U204&gt;0%,U204&lt;20%),1,0))</f>
        <v>0</v>
      </c>
      <c r="BE204" s="304"/>
    </row>
    <row r="205" spans="1:57" s="24" customFormat="1" ht="4" customHeight="1" x14ac:dyDescent="0.2">
      <c r="A205" s="338">
        <f t="shared" si="604"/>
        <v>0</v>
      </c>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97"/>
      <c r="AO205" s="181"/>
      <c r="AP205" s="78"/>
      <c r="AQ205" s="78"/>
      <c r="AR205" s="78"/>
      <c r="AS205" s="78"/>
      <c r="AT205" s="78"/>
      <c r="AU205" s="78"/>
      <c r="AV205" s="78"/>
      <c r="AW205" s="78"/>
      <c r="AX205" s="345"/>
      <c r="AY205" s="77"/>
      <c r="AZ205" s="77"/>
      <c r="BA205" s="77"/>
      <c r="BB205" s="77"/>
      <c r="BC205" s="77"/>
      <c r="BD205" s="227"/>
      <c r="BE205" s="227"/>
    </row>
    <row r="206" spans="1:57" s="24" customFormat="1" ht="18" customHeight="1" x14ac:dyDescent="0.25">
      <c r="A206" s="338">
        <f t="shared" si="594"/>
        <v>0</v>
      </c>
      <c r="B206" s="336">
        <f>IF(D206&lt;&gt;"",AP206,0)</f>
        <v>0</v>
      </c>
      <c r="C206" s="25"/>
      <c r="D206" s="178"/>
      <c r="E206" s="57"/>
      <c r="F206" s="178"/>
      <c r="G206" s="57"/>
      <c r="H206" s="367"/>
      <c r="I206" s="385" t="str">
        <f>IFERROR(VLOOKUP(H206,Kataloge!$E$2:$F$71,2,FALSE),"")</f>
        <v/>
      </c>
      <c r="J206" s="37" t="s">
        <v>28</v>
      </c>
      <c r="K206" s="178"/>
      <c r="L206" s="57"/>
      <c r="M206" s="178"/>
      <c r="N206" s="57"/>
      <c r="O206" s="209"/>
      <c r="P206" s="57"/>
      <c r="Q206" s="178"/>
      <c r="R206" s="57"/>
      <c r="S206" s="178"/>
      <c r="T206" s="57"/>
      <c r="U206" s="192"/>
      <c r="V206" s="57"/>
      <c r="W206" s="109"/>
      <c r="X206" s="57"/>
      <c r="Y206" s="109"/>
      <c r="Z206" s="57"/>
      <c r="AA206" s="109"/>
      <c r="AB206" s="57"/>
      <c r="AC206" s="109"/>
      <c r="AD206" s="57"/>
      <c r="AE206" s="109"/>
      <c r="AF206" s="57"/>
      <c r="AG206" s="109"/>
      <c r="AH206" s="57"/>
      <c r="AI206" s="179"/>
      <c r="AJ206" s="57"/>
      <c r="AK206" s="339">
        <f t="shared" ref="AK206" si="848">IF(AM206&gt;0,ROUND(ROUND(O206,4)*ROUND(AI206,2),2),0)</f>
        <v>0</v>
      </c>
      <c r="AL206" s="57"/>
      <c r="AM206" s="199">
        <f t="shared" ref="AM206" si="849">SUM(AR206:AW206)</f>
        <v>0</v>
      </c>
      <c r="AN206" s="97"/>
      <c r="AO206" s="354" t="str">
        <f t="shared" ref="AO206" si="850">IF(AND(W206&lt;&gt;"",Y206="",AA206="",AC206="",AE206="",AG206=""),"Hagel ist nur als Mehrgefahrenversicherung förderfähig!",
IF(AND(U206="",OR(W206&lt;&gt;"",Y206&lt;&gt;"",AA206&lt;&gt;"",AC206&lt;&gt;"",AE206&lt;&gt;"",AG206&lt;&gt;"")),"Bitte den Selbsbehalt eintragen!",
IF(BD206=1,"Der Selbstbehalt wurde nicht eingehalten!",
"")))</f>
        <v/>
      </c>
      <c r="AP206" s="302" t="s">
        <v>383</v>
      </c>
      <c r="AQ206" s="233">
        <f>IF(D206=$F$12,"Heilpflanzen",D206)</f>
        <v>0</v>
      </c>
      <c r="AR206" s="232">
        <f>IF(AND(W206&lt;&gt;"",SUM(AS206:AW206)&gt;0,U206&gt;=20%),1,0)</f>
        <v>0</v>
      </c>
      <c r="AS206" s="231">
        <f>IF(AND(Y206&lt;&gt;"",U206&gt;=20%),1,0)</f>
        <v>0</v>
      </c>
      <c r="AT206" s="231">
        <f>IF(AND(AA206&lt;&gt;"",U206&gt;=20%),1,0)</f>
        <v>0</v>
      </c>
      <c r="AU206" s="231">
        <f>IF(AND(AC206&lt;&gt;"",U206&gt;=20%),1,0)</f>
        <v>0</v>
      </c>
      <c r="AV206" s="231">
        <f>IF(AND(AE206&lt;&gt;"",U206&gt;=20%),1,0)</f>
        <v>0</v>
      </c>
      <c r="AW206" s="232">
        <f>IF(AG206&lt;&gt;"",1,0)</f>
        <v>0</v>
      </c>
      <c r="AX206" s="346">
        <f t="shared" ref="AX206" si="851">IF(AR206=1,ROUND($O206,4),0)</f>
        <v>0</v>
      </c>
      <c r="AY206" s="226">
        <f t="shared" ref="AY206" si="852">IF(AS206=1,ROUND($O206,4),0)</f>
        <v>0</v>
      </c>
      <c r="AZ206" s="226">
        <f t="shared" ref="AZ206" si="853">IF(AT206=1,ROUND($O206,4),0)</f>
        <v>0</v>
      </c>
      <c r="BA206" s="226">
        <f t="shared" ref="BA206" si="854">IF(AU206=1,ROUND($O206,4),0)</f>
        <v>0</v>
      </c>
      <c r="BB206" s="226">
        <f t="shared" ref="BB206" si="855">IF(AV206=1,ROUND($O206,4),0)</f>
        <v>0</v>
      </c>
      <c r="BC206" s="226">
        <f t="shared" ref="BC206" si="856">IF(AW206=1,ROUND($O206,4),0)</f>
        <v>0</v>
      </c>
      <c r="BD206" s="304">
        <f>IF(AW206&gt;0,0,IF(AND(U206&gt;0%,U206&lt;20%),1,0))</f>
        <v>0</v>
      </c>
      <c r="BE206" s="304"/>
    </row>
    <row r="207" spans="1:57" s="24" customFormat="1" ht="4" customHeight="1" x14ac:dyDescent="0.2">
      <c r="A207" s="338">
        <f t="shared" si="604"/>
        <v>0</v>
      </c>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97"/>
      <c r="AO207" s="181"/>
      <c r="AP207" s="78"/>
      <c r="AQ207" s="78"/>
      <c r="AR207" s="78"/>
      <c r="AS207" s="78"/>
      <c r="AT207" s="78"/>
      <c r="AU207" s="78"/>
      <c r="AV207" s="78"/>
      <c r="AW207" s="78"/>
      <c r="AX207" s="345"/>
      <c r="AY207" s="77"/>
      <c r="AZ207" s="77"/>
      <c r="BA207" s="77"/>
      <c r="BB207" s="77"/>
      <c r="BC207" s="77"/>
      <c r="BD207" s="227"/>
      <c r="BE207" s="227"/>
    </row>
    <row r="208" spans="1:57" s="24" customFormat="1" ht="18" customHeight="1" x14ac:dyDescent="0.25">
      <c r="A208" s="338">
        <f t="shared" si="594"/>
        <v>0</v>
      </c>
      <c r="B208" s="336">
        <f>IF(D208&lt;&gt;"",AP208,0)</f>
        <v>0</v>
      </c>
      <c r="C208" s="25"/>
      <c r="D208" s="178"/>
      <c r="E208" s="57"/>
      <c r="F208" s="178"/>
      <c r="G208" s="57"/>
      <c r="H208" s="367"/>
      <c r="I208" s="385" t="str">
        <f>IFERROR(VLOOKUP(H208,Kataloge!$E$2:$F$71,2,FALSE),"")</f>
        <v/>
      </c>
      <c r="J208" s="37" t="s">
        <v>28</v>
      </c>
      <c r="K208" s="178"/>
      <c r="L208" s="57"/>
      <c r="M208" s="178"/>
      <c r="N208" s="57"/>
      <c r="O208" s="209"/>
      <c r="P208" s="57"/>
      <c r="Q208" s="178"/>
      <c r="R208" s="57"/>
      <c r="S208" s="178"/>
      <c r="T208" s="57"/>
      <c r="U208" s="192"/>
      <c r="V208" s="57"/>
      <c r="W208" s="109"/>
      <c r="X208" s="57"/>
      <c r="Y208" s="109"/>
      <c r="Z208" s="57"/>
      <c r="AA208" s="109"/>
      <c r="AB208" s="57"/>
      <c r="AC208" s="109"/>
      <c r="AD208" s="57"/>
      <c r="AE208" s="109"/>
      <c r="AF208" s="57"/>
      <c r="AG208" s="109"/>
      <c r="AH208" s="57"/>
      <c r="AI208" s="179"/>
      <c r="AJ208" s="57"/>
      <c r="AK208" s="339">
        <f t="shared" ref="AK208" si="857">IF(AM208&gt;0,ROUND(ROUND(O208,4)*ROUND(AI208,2),2),0)</f>
        <v>0</v>
      </c>
      <c r="AL208" s="57"/>
      <c r="AM208" s="199">
        <f t="shared" ref="AM208" si="858">SUM(AR208:AW208)</f>
        <v>0</v>
      </c>
      <c r="AN208" s="97"/>
      <c r="AO208" s="354" t="str">
        <f t="shared" ref="AO208" si="859">IF(AND(W208&lt;&gt;"",Y208="",AA208="",AC208="",AE208="",AG208=""),"Hagel ist nur als Mehrgefahrenversicherung förderfähig!",
IF(AND(U208="",OR(W208&lt;&gt;"",Y208&lt;&gt;"",AA208&lt;&gt;"",AC208&lt;&gt;"",AE208&lt;&gt;"",AG208&lt;&gt;"")),"Bitte den Selbsbehalt eintragen!",
IF(BD208=1,"Der Selbstbehalt wurde nicht eingehalten!",
"")))</f>
        <v/>
      </c>
      <c r="AP208" s="302" t="s">
        <v>384</v>
      </c>
      <c r="AQ208" s="233">
        <f>IF(D208=$F$12,"Heilpflanzen",D208)</f>
        <v>0</v>
      </c>
      <c r="AR208" s="232">
        <f>IF(AND(W208&lt;&gt;"",SUM(AS208:AW208)&gt;0,U208&gt;=20%),1,0)</f>
        <v>0</v>
      </c>
      <c r="AS208" s="231">
        <f>IF(AND(Y208&lt;&gt;"",U208&gt;=20%),1,0)</f>
        <v>0</v>
      </c>
      <c r="AT208" s="231">
        <f>IF(AND(AA208&lt;&gt;"",U208&gt;=20%),1,0)</f>
        <v>0</v>
      </c>
      <c r="AU208" s="231">
        <f>IF(AND(AC208&lt;&gt;"",U208&gt;=20%),1,0)</f>
        <v>0</v>
      </c>
      <c r="AV208" s="231">
        <f>IF(AND(AE208&lt;&gt;"",U208&gt;=20%),1,0)</f>
        <v>0</v>
      </c>
      <c r="AW208" s="232">
        <f>IF(AG208&lt;&gt;"",1,0)</f>
        <v>0</v>
      </c>
      <c r="AX208" s="346">
        <f t="shared" ref="AX208" si="860">IF(AR208=1,ROUND($O208,4),0)</f>
        <v>0</v>
      </c>
      <c r="AY208" s="226">
        <f t="shared" ref="AY208" si="861">IF(AS208=1,ROUND($O208,4),0)</f>
        <v>0</v>
      </c>
      <c r="AZ208" s="226">
        <f t="shared" ref="AZ208" si="862">IF(AT208=1,ROUND($O208,4),0)</f>
        <v>0</v>
      </c>
      <c r="BA208" s="226">
        <f t="shared" ref="BA208" si="863">IF(AU208=1,ROUND($O208,4),0)</f>
        <v>0</v>
      </c>
      <c r="BB208" s="226">
        <f t="shared" ref="BB208" si="864">IF(AV208=1,ROUND($O208,4),0)</f>
        <v>0</v>
      </c>
      <c r="BC208" s="226">
        <f t="shared" ref="BC208" si="865">IF(AW208=1,ROUND($O208,4),0)</f>
        <v>0</v>
      </c>
      <c r="BD208" s="304">
        <f>IF(AW208&gt;0,0,IF(AND(U208&gt;0%,U208&lt;20%),1,0))</f>
        <v>0</v>
      </c>
      <c r="BE208" s="304"/>
    </row>
    <row r="209" spans="1:57" s="24" customFormat="1" ht="4" customHeight="1" x14ac:dyDescent="0.2">
      <c r="A209" s="338">
        <f t="shared" si="604"/>
        <v>0</v>
      </c>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97"/>
      <c r="AO209" s="181"/>
      <c r="AP209" s="78"/>
      <c r="AQ209" s="78"/>
      <c r="AR209" s="78"/>
      <c r="AS209" s="78"/>
      <c r="AT209" s="78"/>
      <c r="AU209" s="78"/>
      <c r="AV209" s="78"/>
      <c r="AW209" s="78"/>
      <c r="AX209" s="345"/>
      <c r="AY209" s="77"/>
      <c r="AZ209" s="77"/>
      <c r="BA209" s="77"/>
      <c r="BB209" s="77"/>
      <c r="BC209" s="77"/>
      <c r="BD209" s="227"/>
      <c r="BE209" s="227"/>
    </row>
    <row r="210" spans="1:57" s="24" customFormat="1" ht="18" customHeight="1" x14ac:dyDescent="0.25">
      <c r="A210" s="338">
        <f t="shared" si="594"/>
        <v>0</v>
      </c>
      <c r="B210" s="336">
        <f>IF(D210&lt;&gt;"",AP210,0)</f>
        <v>0</v>
      </c>
      <c r="C210" s="25"/>
      <c r="D210" s="178"/>
      <c r="E210" s="57"/>
      <c r="F210" s="178"/>
      <c r="G210" s="57"/>
      <c r="H210" s="367"/>
      <c r="I210" s="385" t="str">
        <f>IFERROR(VLOOKUP(H210,Kataloge!$E$2:$F$71,2,FALSE),"")</f>
        <v/>
      </c>
      <c r="J210" s="37" t="s">
        <v>28</v>
      </c>
      <c r="K210" s="178"/>
      <c r="L210" s="57"/>
      <c r="M210" s="178"/>
      <c r="N210" s="57"/>
      <c r="O210" s="209"/>
      <c r="P210" s="57"/>
      <c r="Q210" s="178"/>
      <c r="R210" s="57"/>
      <c r="S210" s="178"/>
      <c r="T210" s="57"/>
      <c r="U210" s="192"/>
      <c r="V210" s="57"/>
      <c r="W210" s="109"/>
      <c r="X210" s="57"/>
      <c r="Y210" s="109"/>
      <c r="Z210" s="57"/>
      <c r="AA210" s="109"/>
      <c r="AB210" s="57"/>
      <c r="AC210" s="109"/>
      <c r="AD210" s="57"/>
      <c r="AE210" s="109"/>
      <c r="AF210" s="57"/>
      <c r="AG210" s="109"/>
      <c r="AH210" s="57"/>
      <c r="AI210" s="179"/>
      <c r="AJ210" s="57"/>
      <c r="AK210" s="339">
        <f t="shared" ref="AK210" si="866">IF(AM210&gt;0,ROUND(ROUND(O210,4)*ROUND(AI210,2),2),0)</f>
        <v>0</v>
      </c>
      <c r="AL210" s="57"/>
      <c r="AM210" s="199">
        <f t="shared" ref="AM210" si="867">SUM(AR210:AW210)</f>
        <v>0</v>
      </c>
      <c r="AN210" s="97"/>
      <c r="AO210" s="354" t="str">
        <f t="shared" ref="AO210" si="868">IF(AND(W210&lt;&gt;"",Y210="",AA210="",AC210="",AE210="",AG210=""),"Hagel ist nur als Mehrgefahrenversicherung förderfähig!",
IF(AND(U210="",OR(W210&lt;&gt;"",Y210&lt;&gt;"",AA210&lt;&gt;"",AC210&lt;&gt;"",AE210&lt;&gt;"",AG210&lt;&gt;"")),"Bitte den Selbsbehalt eintragen!",
IF(BD210=1,"Der Selbstbehalt wurde nicht eingehalten!",
"")))</f>
        <v/>
      </c>
      <c r="AP210" s="302" t="s">
        <v>385</v>
      </c>
      <c r="AQ210" s="233">
        <f>IF(D210=$F$12,"Heilpflanzen",D210)</f>
        <v>0</v>
      </c>
      <c r="AR210" s="232">
        <f>IF(AND(W210&lt;&gt;"",SUM(AS210:AW210)&gt;0,U210&gt;=20%),1,0)</f>
        <v>0</v>
      </c>
      <c r="AS210" s="231">
        <f>IF(AND(Y210&lt;&gt;"",U210&gt;=20%),1,0)</f>
        <v>0</v>
      </c>
      <c r="AT210" s="231">
        <f>IF(AND(AA210&lt;&gt;"",U210&gt;=20%),1,0)</f>
        <v>0</v>
      </c>
      <c r="AU210" s="231">
        <f>IF(AND(AC210&lt;&gt;"",U210&gt;=20%),1,0)</f>
        <v>0</v>
      </c>
      <c r="AV210" s="231">
        <f>IF(AND(AE210&lt;&gt;"",U210&gt;=20%),1,0)</f>
        <v>0</v>
      </c>
      <c r="AW210" s="232">
        <f>IF(AG210&lt;&gt;"",1,0)</f>
        <v>0</v>
      </c>
      <c r="AX210" s="346">
        <f t="shared" ref="AX210" si="869">IF(AR210=1,ROUND($O210,4),0)</f>
        <v>0</v>
      </c>
      <c r="AY210" s="226">
        <f t="shared" ref="AY210" si="870">IF(AS210=1,ROUND($O210,4),0)</f>
        <v>0</v>
      </c>
      <c r="AZ210" s="226">
        <f t="shared" ref="AZ210" si="871">IF(AT210=1,ROUND($O210,4),0)</f>
        <v>0</v>
      </c>
      <c r="BA210" s="226">
        <f t="shared" ref="BA210" si="872">IF(AU210=1,ROUND($O210,4),0)</f>
        <v>0</v>
      </c>
      <c r="BB210" s="226">
        <f t="shared" ref="BB210" si="873">IF(AV210=1,ROUND($O210,4),0)</f>
        <v>0</v>
      </c>
      <c r="BC210" s="226">
        <f t="shared" ref="BC210" si="874">IF(AW210=1,ROUND($O210,4),0)</f>
        <v>0</v>
      </c>
      <c r="BD210" s="304">
        <f>IF(AW210&gt;0,0,IF(AND(U210&gt;0%,U210&lt;20%),1,0))</f>
        <v>0</v>
      </c>
      <c r="BE210" s="304"/>
    </row>
    <row r="211" spans="1:57" s="24" customFormat="1" ht="4" customHeight="1" x14ac:dyDescent="0.2">
      <c r="A211" s="338">
        <f t="shared" si="604"/>
        <v>0</v>
      </c>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97"/>
      <c r="AO211" s="181"/>
      <c r="AP211" s="78"/>
      <c r="AQ211" s="78"/>
      <c r="AR211" s="78"/>
      <c r="AS211" s="78"/>
      <c r="AT211" s="78"/>
      <c r="AU211" s="78"/>
      <c r="AV211" s="78"/>
      <c r="AW211" s="78"/>
      <c r="AX211" s="345"/>
      <c r="AY211" s="77"/>
      <c r="AZ211" s="77"/>
      <c r="BA211" s="77"/>
      <c r="BB211" s="77"/>
      <c r="BC211" s="77"/>
      <c r="BD211" s="227"/>
      <c r="BE211" s="227"/>
    </row>
    <row r="212" spans="1:57" s="24" customFormat="1" ht="18" customHeight="1" x14ac:dyDescent="0.25">
      <c r="A212" s="338">
        <f t="shared" si="594"/>
        <v>0</v>
      </c>
      <c r="B212" s="336">
        <f>IF(D212&lt;&gt;"",AP212,0)</f>
        <v>0</v>
      </c>
      <c r="C212" s="25"/>
      <c r="D212" s="178"/>
      <c r="E212" s="57"/>
      <c r="F212" s="178"/>
      <c r="G212" s="57"/>
      <c r="H212" s="367"/>
      <c r="I212" s="385" t="str">
        <f>IFERROR(VLOOKUP(H212,Kataloge!$E$2:$F$71,2,FALSE),"")</f>
        <v/>
      </c>
      <c r="J212" s="37" t="s">
        <v>28</v>
      </c>
      <c r="K212" s="178"/>
      <c r="L212" s="57"/>
      <c r="M212" s="178"/>
      <c r="N212" s="57"/>
      <c r="O212" s="209"/>
      <c r="P212" s="57"/>
      <c r="Q212" s="178"/>
      <c r="R212" s="57"/>
      <c r="S212" s="178"/>
      <c r="T212" s="57"/>
      <c r="U212" s="192"/>
      <c r="V212" s="57"/>
      <c r="W212" s="109"/>
      <c r="X212" s="57"/>
      <c r="Y212" s="109"/>
      <c r="Z212" s="57"/>
      <c r="AA212" s="109"/>
      <c r="AB212" s="57"/>
      <c r="AC212" s="109"/>
      <c r="AD212" s="57"/>
      <c r="AE212" s="109"/>
      <c r="AF212" s="57"/>
      <c r="AG212" s="109"/>
      <c r="AH212" s="57"/>
      <c r="AI212" s="179"/>
      <c r="AJ212" s="57"/>
      <c r="AK212" s="339">
        <f t="shared" ref="AK212" si="875">IF(AM212&gt;0,ROUND(ROUND(O212,4)*ROUND(AI212,2),2),0)</f>
        <v>0</v>
      </c>
      <c r="AL212" s="57"/>
      <c r="AM212" s="199">
        <f t="shared" ref="AM212" si="876">SUM(AR212:AW212)</f>
        <v>0</v>
      </c>
      <c r="AN212" s="97"/>
      <c r="AO212" s="354" t="str">
        <f t="shared" ref="AO212" si="877">IF(AND(W212&lt;&gt;"",Y212="",AA212="",AC212="",AE212="",AG212=""),"Hagel ist nur als Mehrgefahrenversicherung förderfähig!",
IF(AND(U212="",OR(W212&lt;&gt;"",Y212&lt;&gt;"",AA212&lt;&gt;"",AC212&lt;&gt;"",AE212&lt;&gt;"",AG212&lt;&gt;"")),"Bitte den Selbsbehalt eintragen!",
IF(BD212=1,"Der Selbstbehalt wurde nicht eingehalten!",
"")))</f>
        <v/>
      </c>
      <c r="AP212" s="302" t="s">
        <v>386</v>
      </c>
      <c r="AQ212" s="233">
        <f>IF(D212=$F$12,"Heilpflanzen",D212)</f>
        <v>0</v>
      </c>
      <c r="AR212" s="232">
        <f>IF(AND(W212&lt;&gt;"",SUM(AS212:AW212)&gt;0,U212&gt;=20%),1,0)</f>
        <v>0</v>
      </c>
      <c r="AS212" s="231">
        <f>IF(AND(Y212&lt;&gt;"",U212&gt;=20%),1,0)</f>
        <v>0</v>
      </c>
      <c r="AT212" s="231">
        <f>IF(AND(AA212&lt;&gt;"",U212&gt;=20%),1,0)</f>
        <v>0</v>
      </c>
      <c r="AU212" s="231">
        <f>IF(AND(AC212&lt;&gt;"",U212&gt;=20%),1,0)</f>
        <v>0</v>
      </c>
      <c r="AV212" s="231">
        <f>IF(AND(AE212&lt;&gt;"",U212&gt;=20%),1,0)</f>
        <v>0</v>
      </c>
      <c r="AW212" s="232">
        <f>IF(AG212&lt;&gt;"",1,0)</f>
        <v>0</v>
      </c>
      <c r="AX212" s="346">
        <f t="shared" ref="AX212" si="878">IF(AR212=1,ROUND($O212,4),0)</f>
        <v>0</v>
      </c>
      <c r="AY212" s="226">
        <f t="shared" ref="AY212" si="879">IF(AS212=1,ROUND($O212,4),0)</f>
        <v>0</v>
      </c>
      <c r="AZ212" s="226">
        <f t="shared" ref="AZ212" si="880">IF(AT212=1,ROUND($O212,4),0)</f>
        <v>0</v>
      </c>
      <c r="BA212" s="226">
        <f t="shared" ref="BA212" si="881">IF(AU212=1,ROUND($O212,4),0)</f>
        <v>0</v>
      </c>
      <c r="BB212" s="226">
        <f t="shared" ref="BB212" si="882">IF(AV212=1,ROUND($O212,4),0)</f>
        <v>0</v>
      </c>
      <c r="BC212" s="226">
        <f t="shared" ref="BC212" si="883">IF(AW212=1,ROUND($O212,4),0)</f>
        <v>0</v>
      </c>
      <c r="BD212" s="304">
        <f>IF(AW212&gt;0,0,IF(AND(U212&gt;0%,U212&lt;20%),1,0))</f>
        <v>0</v>
      </c>
      <c r="BE212" s="304"/>
    </row>
    <row r="213" spans="1:57" s="24" customFormat="1" ht="4" customHeight="1" x14ac:dyDescent="0.2">
      <c r="A213" s="338">
        <f t="shared" si="604"/>
        <v>0</v>
      </c>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97"/>
      <c r="AO213" s="181"/>
      <c r="AP213" s="78"/>
      <c r="AQ213" s="78"/>
      <c r="AR213" s="78"/>
      <c r="AS213" s="78"/>
      <c r="AT213" s="78"/>
      <c r="AU213" s="78"/>
      <c r="AV213" s="78"/>
      <c r="AW213" s="78"/>
      <c r="AX213" s="345"/>
      <c r="AY213" s="77"/>
      <c r="AZ213" s="77"/>
      <c r="BA213" s="77"/>
      <c r="BB213" s="77"/>
      <c r="BC213" s="77"/>
      <c r="BD213" s="227"/>
      <c r="BE213" s="227"/>
    </row>
    <row r="214" spans="1:57" s="24" customFormat="1" ht="18" customHeight="1" x14ac:dyDescent="0.25">
      <c r="A214" s="338">
        <f t="shared" ref="A214:A218" si="884">IF(A212=0,0,IF(D212&lt;&gt;"",1,0))</f>
        <v>0</v>
      </c>
      <c r="B214" s="336">
        <f>IF(D214&lt;&gt;"",AP214,0)</f>
        <v>0</v>
      </c>
      <c r="C214" s="25"/>
      <c r="D214" s="178"/>
      <c r="E214" s="57"/>
      <c r="F214" s="178"/>
      <c r="G214" s="57"/>
      <c r="H214" s="367"/>
      <c r="I214" s="385" t="str">
        <f>IFERROR(VLOOKUP(H214,Kataloge!$E$2:$F$71,2,FALSE),"")</f>
        <v/>
      </c>
      <c r="J214" s="37" t="s">
        <v>28</v>
      </c>
      <c r="K214" s="178"/>
      <c r="L214" s="57"/>
      <c r="M214" s="178"/>
      <c r="N214" s="57"/>
      <c r="O214" s="209"/>
      <c r="P214" s="57"/>
      <c r="Q214" s="178"/>
      <c r="R214" s="57"/>
      <c r="S214" s="178"/>
      <c r="T214" s="57"/>
      <c r="U214" s="192"/>
      <c r="V214" s="57"/>
      <c r="W214" s="109"/>
      <c r="X214" s="57"/>
      <c r="Y214" s="109"/>
      <c r="Z214" s="57"/>
      <c r="AA214" s="109"/>
      <c r="AB214" s="57"/>
      <c r="AC214" s="109"/>
      <c r="AD214" s="57"/>
      <c r="AE214" s="109"/>
      <c r="AF214" s="57"/>
      <c r="AG214" s="109"/>
      <c r="AH214" s="57"/>
      <c r="AI214" s="179"/>
      <c r="AJ214" s="57"/>
      <c r="AK214" s="339">
        <f t="shared" ref="AK214" si="885">IF(AM214&gt;0,ROUND(ROUND(O214,4)*ROUND(AI214,2),2),0)</f>
        <v>0</v>
      </c>
      <c r="AL214" s="57"/>
      <c r="AM214" s="199">
        <f t="shared" ref="AM214" si="886">SUM(AR214:AW214)</f>
        <v>0</v>
      </c>
      <c r="AN214" s="97"/>
      <c r="AO214" s="354" t="str">
        <f t="shared" ref="AO214" si="887">IF(AND(W214&lt;&gt;"",Y214="",AA214="",AC214="",AE214="",AG214=""),"Hagel ist nur als Mehrgefahrenversicherung förderfähig!",
IF(AND(U214="",OR(W214&lt;&gt;"",Y214&lt;&gt;"",AA214&lt;&gt;"",AC214&lt;&gt;"",AE214&lt;&gt;"",AG214&lt;&gt;"")),"Bitte den Selbsbehalt eintragen!",
IF(BD214=1,"Der Selbstbehalt wurde nicht eingehalten!",
"")))</f>
        <v/>
      </c>
      <c r="AP214" s="302" t="s">
        <v>387</v>
      </c>
      <c r="AQ214" s="233">
        <f>IF(D214=$F$12,"Heilpflanzen",D214)</f>
        <v>0</v>
      </c>
      <c r="AR214" s="232">
        <f>IF(AND(W214&lt;&gt;"",SUM(AS214:AW214)&gt;0,U214&gt;=20%),1,0)</f>
        <v>0</v>
      </c>
      <c r="AS214" s="231">
        <f>IF(AND(Y214&lt;&gt;"",U214&gt;=20%),1,0)</f>
        <v>0</v>
      </c>
      <c r="AT214" s="231">
        <f>IF(AND(AA214&lt;&gt;"",U214&gt;=20%),1,0)</f>
        <v>0</v>
      </c>
      <c r="AU214" s="231">
        <f>IF(AND(AC214&lt;&gt;"",U214&gt;=20%),1,0)</f>
        <v>0</v>
      </c>
      <c r="AV214" s="231">
        <f>IF(AND(AE214&lt;&gt;"",U214&gt;=20%),1,0)</f>
        <v>0</v>
      </c>
      <c r="AW214" s="232">
        <f>IF(AG214&lt;&gt;"",1,0)</f>
        <v>0</v>
      </c>
      <c r="AX214" s="346">
        <f t="shared" ref="AX214" si="888">IF(AR214=1,ROUND($O214,4),0)</f>
        <v>0</v>
      </c>
      <c r="AY214" s="226">
        <f t="shared" ref="AY214" si="889">IF(AS214=1,ROUND($O214,4),0)</f>
        <v>0</v>
      </c>
      <c r="AZ214" s="226">
        <f t="shared" ref="AZ214" si="890">IF(AT214=1,ROUND($O214,4),0)</f>
        <v>0</v>
      </c>
      <c r="BA214" s="226">
        <f t="shared" ref="BA214" si="891">IF(AU214=1,ROUND($O214,4),0)</f>
        <v>0</v>
      </c>
      <c r="BB214" s="226">
        <f t="shared" ref="BB214" si="892">IF(AV214=1,ROUND($O214,4),0)</f>
        <v>0</v>
      </c>
      <c r="BC214" s="226">
        <f t="shared" ref="BC214" si="893">IF(AW214=1,ROUND($O214,4),0)</f>
        <v>0</v>
      </c>
      <c r="BD214" s="304">
        <f>IF(AW214&gt;0,0,IF(AND(U214&gt;0%,U214&lt;20%),1,0))</f>
        <v>0</v>
      </c>
      <c r="BE214" s="304"/>
    </row>
    <row r="215" spans="1:57" s="24" customFormat="1" ht="4" customHeight="1" x14ac:dyDescent="0.2">
      <c r="A215" s="338">
        <f t="shared" ref="A215:A217" si="894">A214</f>
        <v>0</v>
      </c>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97"/>
      <c r="AO215" s="181"/>
      <c r="AP215" s="78"/>
      <c r="AQ215" s="78"/>
      <c r="AR215" s="78"/>
      <c r="AS215" s="78"/>
      <c r="AT215" s="78"/>
      <c r="AU215" s="78"/>
      <c r="AV215" s="78"/>
      <c r="AW215" s="78"/>
      <c r="AX215" s="345"/>
      <c r="AY215" s="77"/>
      <c r="AZ215" s="77"/>
      <c r="BA215" s="77"/>
      <c r="BB215" s="77"/>
      <c r="BC215" s="77"/>
      <c r="BD215" s="227"/>
      <c r="BE215" s="227"/>
    </row>
    <row r="216" spans="1:57" s="24" customFormat="1" ht="18" customHeight="1" x14ac:dyDescent="0.25">
      <c r="A216" s="338">
        <f t="shared" si="884"/>
        <v>0</v>
      </c>
      <c r="B216" s="336">
        <f>IF(D216&lt;&gt;"",AP216,0)</f>
        <v>0</v>
      </c>
      <c r="C216" s="25"/>
      <c r="D216" s="178"/>
      <c r="E216" s="57"/>
      <c r="F216" s="178"/>
      <c r="G216" s="57"/>
      <c r="H216" s="367"/>
      <c r="I216" s="385" t="str">
        <f>IFERROR(VLOOKUP(H216,Kataloge!$E$2:$F$71,2,FALSE),"")</f>
        <v/>
      </c>
      <c r="J216" s="37" t="s">
        <v>28</v>
      </c>
      <c r="K216" s="178"/>
      <c r="L216" s="57"/>
      <c r="M216" s="178"/>
      <c r="N216" s="57"/>
      <c r="O216" s="209"/>
      <c r="P216" s="57"/>
      <c r="Q216" s="178"/>
      <c r="R216" s="57"/>
      <c r="S216" s="178"/>
      <c r="T216" s="57"/>
      <c r="U216" s="192"/>
      <c r="V216" s="57"/>
      <c r="W216" s="109"/>
      <c r="X216" s="57"/>
      <c r="Y216" s="109"/>
      <c r="Z216" s="57"/>
      <c r="AA216" s="109"/>
      <c r="AB216" s="57"/>
      <c r="AC216" s="109"/>
      <c r="AD216" s="57"/>
      <c r="AE216" s="109"/>
      <c r="AF216" s="57"/>
      <c r="AG216" s="109"/>
      <c r="AH216" s="57"/>
      <c r="AI216" s="179"/>
      <c r="AJ216" s="57"/>
      <c r="AK216" s="339">
        <f t="shared" ref="AK216" si="895">IF(AM216&gt;0,ROUND(ROUND(O216,4)*ROUND(AI216,2),2),0)</f>
        <v>0</v>
      </c>
      <c r="AL216" s="57"/>
      <c r="AM216" s="199">
        <f t="shared" ref="AM216" si="896">SUM(AR216:AW216)</f>
        <v>0</v>
      </c>
      <c r="AN216" s="97"/>
      <c r="AO216" s="354" t="str">
        <f t="shared" ref="AO216" si="897">IF(AND(W216&lt;&gt;"",Y216="",AA216="",AC216="",AE216="",AG216=""),"Hagel ist nur als Mehrgefahrenversicherung förderfähig!",
IF(AND(U216="",OR(W216&lt;&gt;"",Y216&lt;&gt;"",AA216&lt;&gt;"",AC216&lt;&gt;"",AE216&lt;&gt;"",AG216&lt;&gt;"")),"Bitte den Selbsbehalt eintragen!",
IF(BD216=1,"Der Selbstbehalt wurde nicht eingehalten!",
"")))</f>
        <v/>
      </c>
      <c r="AP216" s="302" t="s">
        <v>388</v>
      </c>
      <c r="AQ216" s="233">
        <f>IF(D216=$F$12,"Heilpflanzen",D216)</f>
        <v>0</v>
      </c>
      <c r="AR216" s="232">
        <f>IF(AND(W216&lt;&gt;"",SUM(AS216:AW216)&gt;0,U216&gt;=20%),1,0)</f>
        <v>0</v>
      </c>
      <c r="AS216" s="231">
        <f>IF(AND(Y216&lt;&gt;"",U216&gt;=20%),1,0)</f>
        <v>0</v>
      </c>
      <c r="AT216" s="231">
        <f>IF(AND(AA216&lt;&gt;"",U216&gt;=20%),1,0)</f>
        <v>0</v>
      </c>
      <c r="AU216" s="231">
        <f>IF(AND(AC216&lt;&gt;"",U216&gt;=20%),1,0)</f>
        <v>0</v>
      </c>
      <c r="AV216" s="231">
        <f>IF(AND(AE216&lt;&gt;"",U216&gt;=20%),1,0)</f>
        <v>0</v>
      </c>
      <c r="AW216" s="232">
        <f>IF(AG216&lt;&gt;"",1,0)</f>
        <v>0</v>
      </c>
      <c r="AX216" s="346">
        <f t="shared" ref="AX216" si="898">IF(AR216=1,ROUND($O216,4),0)</f>
        <v>0</v>
      </c>
      <c r="AY216" s="226">
        <f t="shared" ref="AY216" si="899">IF(AS216=1,ROUND($O216,4),0)</f>
        <v>0</v>
      </c>
      <c r="AZ216" s="226">
        <f t="shared" ref="AZ216" si="900">IF(AT216=1,ROUND($O216,4),0)</f>
        <v>0</v>
      </c>
      <c r="BA216" s="226">
        <f t="shared" ref="BA216" si="901">IF(AU216=1,ROUND($O216,4),0)</f>
        <v>0</v>
      </c>
      <c r="BB216" s="226">
        <f t="shared" ref="BB216" si="902">IF(AV216=1,ROUND($O216,4),0)</f>
        <v>0</v>
      </c>
      <c r="BC216" s="226">
        <f t="shared" ref="BC216" si="903">IF(AW216=1,ROUND($O216,4),0)</f>
        <v>0</v>
      </c>
      <c r="BD216" s="304">
        <f>IF(AW216&gt;0,0,IF(AND(U216&gt;0%,U216&lt;20%),1,0))</f>
        <v>0</v>
      </c>
      <c r="BE216" s="304"/>
    </row>
    <row r="217" spans="1:57" s="24" customFormat="1" ht="4" customHeight="1" x14ac:dyDescent="0.2">
      <c r="A217" s="338">
        <f t="shared" si="894"/>
        <v>0</v>
      </c>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97"/>
      <c r="AO217" s="181"/>
      <c r="AP217" s="78"/>
      <c r="AQ217" s="78"/>
      <c r="AR217" s="78"/>
      <c r="AS217" s="78"/>
      <c r="AT217" s="78"/>
      <c r="AU217" s="78"/>
      <c r="AV217" s="78"/>
      <c r="AW217" s="78"/>
      <c r="AX217" s="345"/>
      <c r="AY217" s="77"/>
      <c r="AZ217" s="77"/>
      <c r="BA217" s="77"/>
      <c r="BB217" s="77"/>
      <c r="BC217" s="77"/>
      <c r="BD217" s="227"/>
      <c r="BE217" s="227"/>
    </row>
    <row r="218" spans="1:57" s="24" customFormat="1" ht="18" customHeight="1" x14ac:dyDescent="0.25">
      <c r="A218" s="338">
        <f t="shared" si="884"/>
        <v>0</v>
      </c>
      <c r="B218" s="336">
        <f>IF(D218&lt;&gt;"",AP218,0)</f>
        <v>0</v>
      </c>
      <c r="C218" s="25"/>
      <c r="D218" s="178"/>
      <c r="E218" s="57"/>
      <c r="F218" s="178"/>
      <c r="G218" s="57"/>
      <c r="H218" s="367"/>
      <c r="I218" s="385" t="str">
        <f>IFERROR(VLOOKUP(H218,Kataloge!$E$2:$F$71,2,FALSE),"")</f>
        <v/>
      </c>
      <c r="J218" s="37" t="s">
        <v>28</v>
      </c>
      <c r="K218" s="178"/>
      <c r="L218" s="57"/>
      <c r="M218" s="178"/>
      <c r="N218" s="57"/>
      <c r="O218" s="209"/>
      <c r="P218" s="57"/>
      <c r="Q218" s="178"/>
      <c r="R218" s="57"/>
      <c r="S218" s="178"/>
      <c r="T218" s="57"/>
      <c r="U218" s="192"/>
      <c r="V218" s="57"/>
      <c r="W218" s="109"/>
      <c r="X218" s="57"/>
      <c r="Y218" s="109"/>
      <c r="Z218" s="57"/>
      <c r="AA218" s="109"/>
      <c r="AB218" s="57"/>
      <c r="AC218" s="109"/>
      <c r="AD218" s="57"/>
      <c r="AE218" s="109"/>
      <c r="AF218" s="57"/>
      <c r="AG218" s="109"/>
      <c r="AH218" s="57"/>
      <c r="AI218" s="179"/>
      <c r="AJ218" s="57"/>
      <c r="AK218" s="339">
        <f t="shared" ref="AK218" si="904">IF(AM218&gt;0,ROUND(ROUND(O218,4)*ROUND(AI218,2),2),0)</f>
        <v>0</v>
      </c>
      <c r="AL218" s="57"/>
      <c r="AM218" s="199">
        <f t="shared" ref="AM218" si="905">SUM(AR218:AW218)</f>
        <v>0</v>
      </c>
      <c r="AN218" s="97"/>
      <c r="AO218" s="354" t="str">
        <f t="shared" ref="AO218" si="906">IF(AND(W218&lt;&gt;"",Y218="",AA218="",AC218="",AE218="",AG218=""),"Hagel ist nur als Mehrgefahrenversicherung förderfähig!",
IF(AND(U218="",OR(W218&lt;&gt;"",Y218&lt;&gt;"",AA218&lt;&gt;"",AC218&lt;&gt;"",AE218&lt;&gt;"",AG218&lt;&gt;"")),"Bitte den Selbsbehalt eintragen!",
IF(BD218=1,"Der Selbstbehalt wurde nicht eingehalten!",
"")))</f>
        <v/>
      </c>
      <c r="AP218" s="302" t="s">
        <v>389</v>
      </c>
      <c r="AQ218" s="233">
        <f>IF(D218=$F$12,"Heilpflanzen",D218)</f>
        <v>0</v>
      </c>
      <c r="AR218" s="232">
        <f>IF(AND(W218&lt;&gt;"",SUM(AS218:AW218)&gt;0,U218&gt;=20%),1,0)</f>
        <v>0</v>
      </c>
      <c r="AS218" s="231">
        <f>IF(AND(Y218&lt;&gt;"",U218&gt;=20%),1,0)</f>
        <v>0</v>
      </c>
      <c r="AT218" s="231">
        <f>IF(AND(AA218&lt;&gt;"",U218&gt;=20%),1,0)</f>
        <v>0</v>
      </c>
      <c r="AU218" s="231">
        <f>IF(AND(AC218&lt;&gt;"",U218&gt;=20%),1,0)</f>
        <v>0</v>
      </c>
      <c r="AV218" s="231">
        <f>IF(AND(AE218&lt;&gt;"",U218&gt;=20%),1,0)</f>
        <v>0</v>
      </c>
      <c r="AW218" s="232">
        <f>IF(AG218&lt;&gt;"",1,0)</f>
        <v>0</v>
      </c>
      <c r="AX218" s="346">
        <f t="shared" ref="AX218" si="907">IF(AR218=1,ROUND($O218,4),0)</f>
        <v>0</v>
      </c>
      <c r="AY218" s="226">
        <f t="shared" ref="AY218" si="908">IF(AS218=1,ROUND($O218,4),0)</f>
        <v>0</v>
      </c>
      <c r="AZ218" s="226">
        <f t="shared" ref="AZ218" si="909">IF(AT218=1,ROUND($O218,4),0)</f>
        <v>0</v>
      </c>
      <c r="BA218" s="226">
        <f t="shared" ref="BA218" si="910">IF(AU218=1,ROUND($O218,4),0)</f>
        <v>0</v>
      </c>
      <c r="BB218" s="226">
        <f t="shared" ref="BB218" si="911">IF(AV218=1,ROUND($O218,4),0)</f>
        <v>0</v>
      </c>
      <c r="BC218" s="226">
        <f t="shared" ref="BC218" si="912">IF(AW218=1,ROUND($O218,4),0)</f>
        <v>0</v>
      </c>
      <c r="BD218" s="304">
        <f>IF(AW218&gt;0,0,IF(AND(U218&gt;0%,U218&lt;20%),1,0))</f>
        <v>0</v>
      </c>
      <c r="BE218" s="304"/>
    </row>
    <row r="219" spans="1:57" ht="8.25" customHeight="1" x14ac:dyDescent="0.25">
      <c r="A219" s="333"/>
      <c r="B219" s="334"/>
      <c r="C219" s="334"/>
      <c r="D219" s="334"/>
      <c r="E219" s="334"/>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c r="AE219" s="334"/>
      <c r="AF219" s="334"/>
      <c r="AG219" s="334"/>
      <c r="AH219" s="334"/>
      <c r="AI219" s="334"/>
      <c r="AJ219" s="334"/>
      <c r="AK219" s="334"/>
      <c r="AL219" s="334"/>
      <c r="AM219" s="334"/>
      <c r="AN219" s="335"/>
      <c r="AO219" s="57"/>
    </row>
  </sheetData>
  <sheetProtection password="E8E7" sheet="1" objects="1" scenarios="1" selectLockedCells="1" autoFilter="0"/>
  <conditionalFormatting sqref="B20:AM218">
    <cfRule type="expression" dxfId="3" priority="3">
      <formula>$A20=0</formula>
    </cfRule>
  </conditionalFormatting>
  <conditionalFormatting sqref="U20 U22 U24 U26 U28 U30 U32 U34 U36 U38 U40 U42 U44 U46 U48 U50 U52 U54 U56 U58 U60 U62 U64 U66 U68 U70 U72 U74 U76 U78 U80 U82 U84 U86 U88 U90 U92 U94 U96 U98 U100 U102 U104 U106 U108 U110 U112 U114 U116 U118 U120 U122 U124 U126 U128 U130 U132 U134 U136 U138 U140 U142 U144 U146 U148 U150 U152 U154 U156 U158 U160 U162 U164 U166 U168 U170 U172 U174 U176 U178 U180 U182 U184 U186 U188 U190 U192 U194 U196 U198 U200 U202 U204 U206 U208 U210 U212 U214 U216 U218">
    <cfRule type="expression" dxfId="2" priority="2">
      <formula>BD20=1</formula>
    </cfRule>
  </conditionalFormatting>
  <dataValidations count="3">
    <dataValidation type="list" allowBlank="1" showErrorMessage="1" errorTitle="Ergebnis" error="Bitte auswählen!" sqref="D20 D22 D24 D26 D28 D30 D32 D34 D36 D38 D40 D42 D44 D46 D48 D50 D52 D54 D56 D58 D60 D62 D64 D66 D68 D70 D72 D74 D76 D78 D80 D82 D84 D86 D88 D90 D92 D94 D96 D98 D100 D102 D104 D106 D108 D110 D112 D114 D116 D118 D120 D122 D124 D126 D128 D130 D132 D134 D136 D138 D140 D142 D144 D146 D148 D150 D152 D154 D156 D158 D160 D162 D164 D166 D168 D170 D172 D174 D176 D178 D180 D182 D184 D186 D188 D190 D192 D194 D196 D198 D200 D202 D204 D206 D208 D210 D212 D214 D216 D218">
      <formula1>Kulturgruppe</formula1>
    </dataValidation>
    <dataValidation type="list" allowBlank="1" showErrorMessage="1" errorTitle="Ergebnis" error="Bitte auswählen!" sqref="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Q206 Q208 Q210 Q212 Q214 Q216 Q218">
      <formula1>Versicherung</formula1>
    </dataValidation>
    <dataValidation type="list" allowBlank="1" showErrorMessage="1" errorTitle="Ergebnis" error="Bitte auswählen!" sqref="H20 H22 H24 H26 H28 H30 H32 H34 H36 H38 H40 H42 H44 H46 H48 H50 H52 H54 H56 H58 H60 H62 H64 H66 H68 H70 H72 H74 H76 H78 H80 H82 H84 H86 H88 H90 H92 H94 H96 H98 H100 H102 H104 H106 H108 H110 H112 H114 H116 H118 H120 H122 H124 H126 H128 H130 H132 H134 H136 H138 H140 H142 H144 H146 H148 H150 H152 H154 H156 H158 H160 H162 H164 H166 H168 H170 H172 H174 H176 H178 H180 H182 H184 H186 H188 H190 H192 H194 H196 H198 H200 H202 H204 H206 H208 H210 H212 H214 H216 H218">
      <formula1>INDIRECT(AQ20)</formula1>
    </dataValidation>
  </dataValidations>
  <printOptions horizontalCentered="1"/>
  <pageMargins left="0.19685039370078741" right="0.19685039370078741" top="0.59055118110236227" bottom="0.39370078740157483" header="0.19685039370078741" footer="0.19685039370078741"/>
  <pageSetup paperSize="9" scale="47" orientation="landscape" r:id="rId1"/>
  <headerFooter>
    <oddFooter>&amp;C&amp;A</oddFooter>
  </headerFooter>
  <rowBreaks count="3" manualBreakCount="3">
    <brk id="66" max="32" man="1"/>
    <brk id="130" max="32" man="1"/>
    <brk id="194" max="3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L43"/>
  <sheetViews>
    <sheetView showGridLines="0" topLeftCell="A2" zoomScaleNormal="100" zoomScaleSheetLayoutView="130" workbookViewId="0">
      <selection activeCell="A2" sqref="A2"/>
    </sheetView>
  </sheetViews>
  <sheetFormatPr baseColWidth="10" defaultColWidth="12.59765625" defaultRowHeight="11.5" x14ac:dyDescent="0.25"/>
  <cols>
    <col min="1" max="1" width="1.69921875" style="37" customWidth="1"/>
    <col min="2" max="2" width="30.69921875" style="37" customWidth="1"/>
    <col min="3" max="3" width="18.69921875" style="37" customWidth="1"/>
    <col min="4" max="9" width="12.69921875" style="37" customWidth="1"/>
    <col min="10" max="11" width="20.69921875" style="37" customWidth="1"/>
    <col min="12" max="12" width="1.69921875" style="37" customWidth="1"/>
    <col min="13" max="16384" width="12.59765625" style="37"/>
  </cols>
  <sheetData>
    <row r="1" spans="1:12" ht="15" hidden="1" customHeight="1" x14ac:dyDescent="0.25">
      <c r="A1" s="77"/>
      <c r="B1" s="77"/>
      <c r="C1" s="225">
        <f>'Seite 3 Kulturen | Risiken'!O1</f>
        <v>10</v>
      </c>
      <c r="D1" s="225">
        <f>'Seite 3 Kulturen | Risiken'!AX1</f>
        <v>45</v>
      </c>
      <c r="E1" s="225">
        <f>'Seite 3 Kulturen | Risiken'!AY1</f>
        <v>46</v>
      </c>
      <c r="F1" s="225">
        <f>'Seite 3 Kulturen | Risiken'!AZ1</f>
        <v>47</v>
      </c>
      <c r="G1" s="225">
        <f>'Seite 3 Kulturen | Risiken'!BA1</f>
        <v>48</v>
      </c>
      <c r="H1" s="225">
        <f>'Seite 3 Kulturen | Risiken'!BB1</f>
        <v>49</v>
      </c>
      <c r="I1" s="225">
        <f>'Seite 3 Kulturen | Risiken'!BC1</f>
        <v>50</v>
      </c>
      <c r="J1" s="225">
        <f>'Seite 3 Kulturen | Risiken'!AK1</f>
        <v>32</v>
      </c>
      <c r="K1" s="225">
        <f>'Seite 3 Kulturen | Risiken'!BE1</f>
        <v>52</v>
      </c>
      <c r="L1" s="77"/>
    </row>
    <row r="2" spans="1:12" s="24" customFormat="1" ht="15" customHeight="1" x14ac:dyDescent="0.25">
      <c r="A2" s="91" t="str">
        <f>IF('Seite 1 Allgemeine Angaben'!$G$14=TRUE,"",CONCATENATE('Seite 1 Allgemeine Angaben'!$D$18," ",IF('Seite 1 Allgemeine Angaben'!$E$18="","__________",'Seite 1 Allgemeine Angaben'!$E$18)))</f>
        <v>Aktenzeichen __________</v>
      </c>
    </row>
    <row r="3" spans="1:12" s="24" customFormat="1" ht="15" customHeight="1" x14ac:dyDescent="0.25">
      <c r="A3" s="91" t="str">
        <f>CONCATENATE("Antragsteller ",IF('Seite 1 Allgemeine Angaben'!$C$26="","_________________________",'Seite 1 Allgemeine Angaben'!$C$26))</f>
        <v>Antragsteller _________________________</v>
      </c>
    </row>
    <row r="4" spans="1:12" s="24" customFormat="1" ht="8.15" customHeight="1" x14ac:dyDescent="0.25">
      <c r="A4" s="25"/>
      <c r="B4" s="25"/>
      <c r="C4" s="25"/>
    </row>
    <row r="5" spans="1:12" ht="18" customHeight="1" x14ac:dyDescent="0.25">
      <c r="A5" s="312"/>
      <c r="B5" s="313" t="s">
        <v>401</v>
      </c>
      <c r="C5" s="313"/>
      <c r="D5" s="314"/>
      <c r="E5" s="314"/>
      <c r="F5" s="314"/>
      <c r="G5" s="314"/>
      <c r="H5" s="314"/>
      <c r="I5" s="314"/>
      <c r="J5" s="314"/>
      <c r="K5" s="314"/>
      <c r="L5" s="315"/>
    </row>
    <row r="6" spans="1:12" s="24" customFormat="1" ht="8.15" customHeight="1" x14ac:dyDescent="0.25">
      <c r="A6" s="262"/>
      <c r="B6" s="316"/>
      <c r="C6" s="316"/>
      <c r="D6" s="316"/>
      <c r="E6" s="316"/>
      <c r="F6" s="316"/>
      <c r="G6" s="316"/>
      <c r="H6" s="316"/>
      <c r="I6" s="316"/>
      <c r="J6" s="316"/>
      <c r="K6" s="316"/>
      <c r="L6" s="317"/>
    </row>
    <row r="7" spans="1:12" s="33" customFormat="1" ht="15" customHeight="1" x14ac:dyDescent="0.25">
      <c r="A7" s="318"/>
      <c r="B7" s="324" t="s">
        <v>399</v>
      </c>
      <c r="C7" s="311"/>
      <c r="D7" s="311"/>
      <c r="E7" s="311"/>
      <c r="F7" s="311"/>
      <c r="G7" s="311"/>
      <c r="H7" s="311"/>
      <c r="I7" s="311"/>
      <c r="J7" s="311"/>
      <c r="K7" s="311"/>
      <c r="L7" s="319"/>
    </row>
    <row r="8" spans="1:12" s="33" customFormat="1" ht="15" customHeight="1" x14ac:dyDescent="0.25">
      <c r="A8" s="318"/>
      <c r="B8" s="324" t="s">
        <v>286</v>
      </c>
      <c r="C8" s="311"/>
      <c r="D8" s="311"/>
      <c r="E8" s="311"/>
      <c r="F8" s="311"/>
      <c r="G8" s="311"/>
      <c r="H8" s="311"/>
      <c r="I8" s="311"/>
      <c r="J8" s="311"/>
      <c r="K8" s="311"/>
      <c r="L8" s="319"/>
    </row>
    <row r="9" spans="1:12" s="33" customFormat="1" ht="15" customHeight="1" x14ac:dyDescent="0.25">
      <c r="A9" s="318"/>
      <c r="B9" s="324" t="s">
        <v>222</v>
      </c>
      <c r="C9" s="311"/>
      <c r="D9" s="311"/>
      <c r="E9" s="311"/>
      <c r="F9" s="311"/>
      <c r="G9" s="311"/>
      <c r="H9" s="311"/>
      <c r="I9" s="311"/>
      <c r="J9" s="311"/>
      <c r="K9" s="311"/>
      <c r="L9" s="319"/>
    </row>
    <row r="10" spans="1:12" s="33" customFormat="1" ht="15" customHeight="1" x14ac:dyDescent="0.25">
      <c r="A10" s="318"/>
      <c r="B10" s="324" t="s">
        <v>553</v>
      </c>
      <c r="C10" s="311"/>
      <c r="D10" s="311"/>
      <c r="E10" s="311"/>
      <c r="F10" s="311"/>
      <c r="G10" s="311"/>
      <c r="H10" s="311"/>
      <c r="I10" s="311"/>
      <c r="J10" s="311"/>
      <c r="K10" s="311"/>
      <c r="L10" s="319"/>
    </row>
    <row r="11" spans="1:12" s="33" customFormat="1" ht="4" customHeight="1" x14ac:dyDescent="0.25">
      <c r="A11" s="320"/>
      <c r="B11" s="321"/>
      <c r="C11" s="322"/>
      <c r="D11" s="322"/>
      <c r="E11" s="322"/>
      <c r="F11" s="322"/>
      <c r="G11" s="322"/>
      <c r="H11" s="322"/>
      <c r="I11" s="322"/>
      <c r="J11" s="322"/>
      <c r="K11" s="322"/>
      <c r="L11" s="323"/>
    </row>
    <row r="12" spans="1:12" s="24" customFormat="1" ht="8.15" customHeight="1" x14ac:dyDescent="0.25">
      <c r="A12" s="96"/>
      <c r="B12" s="25"/>
      <c r="C12" s="25"/>
      <c r="D12" s="25"/>
      <c r="E12" s="25"/>
      <c r="F12" s="25"/>
      <c r="G12" s="25"/>
      <c r="H12" s="25"/>
      <c r="I12" s="25"/>
      <c r="J12" s="25"/>
      <c r="K12" s="25"/>
      <c r="L12" s="97"/>
    </row>
    <row r="13" spans="1:12" s="33" customFormat="1" ht="4" customHeight="1" x14ac:dyDescent="0.25">
      <c r="A13" s="45"/>
      <c r="B13" s="183"/>
      <c r="C13" s="183"/>
      <c r="D13" s="155"/>
      <c r="E13" s="87"/>
      <c r="F13" s="87"/>
      <c r="G13" s="87"/>
      <c r="H13" s="87"/>
      <c r="I13" s="88"/>
      <c r="J13" s="183"/>
      <c r="K13" s="183"/>
      <c r="L13" s="46"/>
    </row>
    <row r="14" spans="1:12" s="33" customFormat="1" ht="18" customHeight="1" x14ac:dyDescent="0.25">
      <c r="A14" s="45"/>
      <c r="B14" s="184" t="s">
        <v>190</v>
      </c>
      <c r="C14" s="184" t="s">
        <v>194</v>
      </c>
      <c r="D14" s="193"/>
      <c r="E14" s="329" t="s">
        <v>287</v>
      </c>
      <c r="F14" s="185"/>
      <c r="G14" s="185"/>
      <c r="H14" s="185"/>
      <c r="I14" s="194"/>
      <c r="J14" s="184" t="s">
        <v>205</v>
      </c>
      <c r="K14" s="184" t="s">
        <v>217</v>
      </c>
      <c r="L14" s="46"/>
    </row>
    <row r="15" spans="1:12" s="33" customFormat="1" ht="120" customHeight="1" x14ac:dyDescent="0.25">
      <c r="A15" s="45"/>
      <c r="B15" s="187"/>
      <c r="C15" s="189" t="s">
        <v>193</v>
      </c>
      <c r="D15" s="219" t="s">
        <v>218</v>
      </c>
      <c r="E15" s="196" t="s">
        <v>175</v>
      </c>
      <c r="F15" s="196" t="s">
        <v>176</v>
      </c>
      <c r="G15" s="196" t="s">
        <v>177</v>
      </c>
      <c r="H15" s="197" t="s">
        <v>178</v>
      </c>
      <c r="I15" s="197" t="s">
        <v>179</v>
      </c>
      <c r="J15" s="198" t="s">
        <v>216</v>
      </c>
      <c r="K15" s="309" t="s">
        <v>276</v>
      </c>
      <c r="L15" s="46"/>
    </row>
    <row r="16" spans="1:12" s="33" customFormat="1" ht="12" customHeight="1" x14ac:dyDescent="0.25">
      <c r="A16" s="45"/>
      <c r="B16" s="187"/>
      <c r="C16" s="189"/>
      <c r="D16" s="219"/>
      <c r="E16" s="195"/>
      <c r="F16" s="195"/>
      <c r="G16" s="195"/>
      <c r="H16" s="219"/>
      <c r="I16" s="219"/>
      <c r="J16" s="198"/>
      <c r="K16" s="309"/>
      <c r="L16" s="46"/>
    </row>
    <row r="17" spans="1:12" s="33" customFormat="1" ht="15" customHeight="1" x14ac:dyDescent="0.25">
      <c r="A17" s="45"/>
      <c r="B17" s="190"/>
      <c r="C17" s="191" t="s">
        <v>195</v>
      </c>
      <c r="D17" s="191" t="s">
        <v>195</v>
      </c>
      <c r="E17" s="191" t="s">
        <v>195</v>
      </c>
      <c r="F17" s="191" t="s">
        <v>195</v>
      </c>
      <c r="G17" s="191" t="s">
        <v>195</v>
      </c>
      <c r="H17" s="191" t="s">
        <v>195</v>
      </c>
      <c r="I17" s="191" t="s">
        <v>195</v>
      </c>
      <c r="J17" s="191" t="s">
        <v>204</v>
      </c>
      <c r="K17" s="191" t="s">
        <v>204</v>
      </c>
      <c r="L17" s="46"/>
    </row>
    <row r="18" spans="1:12" s="33" customFormat="1" ht="4" customHeight="1" x14ac:dyDescent="0.25">
      <c r="A18" s="45"/>
      <c r="B18" s="26"/>
      <c r="C18" s="26"/>
      <c r="D18" s="26"/>
      <c r="E18" s="26"/>
      <c r="F18" s="26"/>
      <c r="G18" s="26"/>
      <c r="H18" s="26"/>
      <c r="I18" s="26"/>
      <c r="J18" s="26"/>
      <c r="K18" s="26"/>
      <c r="L18" s="46"/>
    </row>
    <row r="19" spans="1:12" s="33" customFormat="1" ht="18" customHeight="1" x14ac:dyDescent="0.25">
      <c r="A19" s="45"/>
      <c r="B19" s="172" t="str">
        <f>'Seite 3 Kulturen | Risiken'!F8</f>
        <v>Obst</v>
      </c>
      <c r="C19" s="218">
        <f>VLOOKUP(B19,'Seite 3 Kulturen | Risiken'!$F$8:$BE$12,$C$1,FALSE)</f>
        <v>0</v>
      </c>
      <c r="D19" s="218">
        <f>VLOOKUP(B19,'Seite 3 Kulturen | Risiken'!$F$8:$BE$12,$D$1,FALSE)</f>
        <v>0</v>
      </c>
      <c r="E19" s="218">
        <f>VLOOKUP(B19,'Seite 3 Kulturen | Risiken'!$F$8:$BE$12,$E$1,FALSE)</f>
        <v>0</v>
      </c>
      <c r="F19" s="218">
        <f>VLOOKUP(B19,'Seite 3 Kulturen | Risiken'!$F$8:$BE$12,$F$1,FALSE)</f>
        <v>0</v>
      </c>
      <c r="G19" s="218">
        <f>VLOOKUP(B19,'Seite 3 Kulturen | Risiken'!$F$8:$BE$12,$G$1,FALSE)</f>
        <v>0</v>
      </c>
      <c r="H19" s="218">
        <f>VLOOKUP(B19,'Seite 3 Kulturen | Risiken'!$F$8:$BE$12,$H$1,FALSE)</f>
        <v>0</v>
      </c>
      <c r="I19" s="218">
        <f>VLOOKUP(B19,'Seite 3 Kulturen | Risiken'!$F$8:$BE$12,$I$1,FALSE)</f>
        <v>0</v>
      </c>
      <c r="J19" s="220">
        <f>VLOOKUP(B19,'Seite 3 Kulturen | Risiken'!$F$8:$BE$12,$J$1,FALSE)</f>
        <v>0</v>
      </c>
      <c r="K19" s="220">
        <f>VLOOKUP(B19,'Seite 3 Kulturen | Risiken'!$F$8:$BE$12,$K$1,FALSE)</f>
        <v>0</v>
      </c>
      <c r="L19" s="46"/>
    </row>
    <row r="20" spans="1:12" s="33" customFormat="1" ht="18" customHeight="1" x14ac:dyDescent="0.25">
      <c r="A20" s="45"/>
      <c r="B20" s="172" t="str">
        <f>'Seite 3 Kulturen | Risiken'!F9</f>
        <v>Gemüse</v>
      </c>
      <c r="C20" s="218">
        <f>VLOOKUP(B20,'Seite 3 Kulturen | Risiken'!$F$8:$BE$12,$C$1,FALSE)</f>
        <v>0</v>
      </c>
      <c r="D20" s="218">
        <f>VLOOKUP(B20,'Seite 3 Kulturen | Risiken'!$F$8:$BE$12,$D$1,FALSE)</f>
        <v>0</v>
      </c>
      <c r="E20" s="218">
        <f>VLOOKUP(B20,'Seite 3 Kulturen | Risiken'!$F$8:$BE$12,$E$1,FALSE)</f>
        <v>0</v>
      </c>
      <c r="F20" s="218">
        <f>VLOOKUP(B20,'Seite 3 Kulturen | Risiken'!$F$8:$BE$12,$F$1,FALSE)</f>
        <v>0</v>
      </c>
      <c r="G20" s="218">
        <f>VLOOKUP(B20,'Seite 3 Kulturen | Risiken'!$F$8:$BE$12,$G$1,FALSE)</f>
        <v>0</v>
      </c>
      <c r="H20" s="218">
        <f>VLOOKUP(B20,'Seite 3 Kulturen | Risiken'!$F$8:$BE$12,$H$1,FALSE)</f>
        <v>0</v>
      </c>
      <c r="I20" s="218">
        <f>VLOOKUP(B20,'Seite 3 Kulturen | Risiken'!$F$8:$BE$12,$I$1,FALSE)</f>
        <v>0</v>
      </c>
      <c r="J20" s="220">
        <f>VLOOKUP(B20,'Seite 3 Kulturen | Risiken'!$F$8:$BE$12,$J$1,FALSE)</f>
        <v>0</v>
      </c>
      <c r="K20" s="220">
        <f>VLOOKUP(B20,'Seite 3 Kulturen | Risiken'!$F$8:$BE$12,$K$1,FALSE)</f>
        <v>0</v>
      </c>
      <c r="L20" s="46"/>
    </row>
    <row r="21" spans="1:12" s="33" customFormat="1" ht="18" customHeight="1" x14ac:dyDescent="0.25">
      <c r="A21" s="45"/>
      <c r="B21" s="172" t="str">
        <f>'Seite 3 Kulturen | Risiken'!F10</f>
        <v>Wein</v>
      </c>
      <c r="C21" s="218">
        <f>VLOOKUP(B21,'Seite 3 Kulturen | Risiken'!$F$8:$BE$12,$C$1,FALSE)</f>
        <v>0</v>
      </c>
      <c r="D21" s="218">
        <f>VLOOKUP(B21,'Seite 3 Kulturen | Risiken'!$F$8:$BE$12,$D$1,FALSE)</f>
        <v>0</v>
      </c>
      <c r="E21" s="218">
        <f>VLOOKUP(B21,'Seite 3 Kulturen | Risiken'!$F$8:$BE$12,$E$1,FALSE)</f>
        <v>0</v>
      </c>
      <c r="F21" s="218">
        <f>VLOOKUP(B21,'Seite 3 Kulturen | Risiken'!$F$8:$BE$12,$F$1,FALSE)</f>
        <v>0</v>
      </c>
      <c r="G21" s="218">
        <f>VLOOKUP(B21,'Seite 3 Kulturen | Risiken'!$F$8:$BE$12,$G$1,FALSE)</f>
        <v>0</v>
      </c>
      <c r="H21" s="218">
        <f>VLOOKUP(B21,'Seite 3 Kulturen | Risiken'!$F$8:$BE$12,$H$1,FALSE)</f>
        <v>0</v>
      </c>
      <c r="I21" s="218">
        <f>VLOOKUP(B21,'Seite 3 Kulturen | Risiken'!$F$8:$BE$12,$I$1,FALSE)</f>
        <v>0</v>
      </c>
      <c r="J21" s="220">
        <f>VLOOKUP(B21,'Seite 3 Kulturen | Risiken'!$F$8:$BE$12,$J$1,FALSE)</f>
        <v>0</v>
      </c>
      <c r="K21" s="220">
        <f>VLOOKUP(B21,'Seite 3 Kulturen | Risiken'!$F$8:$BE$12,$K$1,FALSE)</f>
        <v>0</v>
      </c>
      <c r="L21" s="46"/>
    </row>
    <row r="22" spans="1:12" s="33" customFormat="1" ht="18" customHeight="1" x14ac:dyDescent="0.25">
      <c r="A22" s="45"/>
      <c r="B22" s="172" t="str">
        <f>'Seite 3 Kulturen | Risiken'!F11</f>
        <v>Hopfen</v>
      </c>
      <c r="C22" s="218">
        <f>VLOOKUP(B22,'Seite 3 Kulturen | Risiken'!$F$8:$BE$12,$C$1,FALSE)</f>
        <v>0</v>
      </c>
      <c r="D22" s="218">
        <f>VLOOKUP(B22,'Seite 3 Kulturen | Risiken'!$F$8:$BE$12,$D$1,FALSE)</f>
        <v>0</v>
      </c>
      <c r="E22" s="218">
        <f>VLOOKUP(B22,'Seite 3 Kulturen | Risiken'!$F$8:$BE$12,$E$1,FALSE)</f>
        <v>0</v>
      </c>
      <c r="F22" s="218">
        <f>VLOOKUP(B22,'Seite 3 Kulturen | Risiken'!$F$8:$BE$12,$F$1,FALSE)</f>
        <v>0</v>
      </c>
      <c r="G22" s="218">
        <f>VLOOKUP(B22,'Seite 3 Kulturen | Risiken'!$F$8:$BE$12,$G$1,FALSE)</f>
        <v>0</v>
      </c>
      <c r="H22" s="218">
        <f>VLOOKUP(B22,'Seite 3 Kulturen | Risiken'!$F$8:$BE$12,$H$1,FALSE)</f>
        <v>0</v>
      </c>
      <c r="I22" s="218">
        <f>VLOOKUP(B22,'Seite 3 Kulturen | Risiken'!$F$8:$BE$12,$I$1,FALSE)</f>
        <v>0</v>
      </c>
      <c r="J22" s="220">
        <f>VLOOKUP(B22,'Seite 3 Kulturen | Risiken'!$F$8:$BE$12,$J$1,FALSE)</f>
        <v>0</v>
      </c>
      <c r="K22" s="220">
        <f>VLOOKUP(B22,'Seite 3 Kulturen | Risiken'!$F$8:$BE$12,$K$1,FALSE)</f>
        <v>0</v>
      </c>
      <c r="L22" s="46"/>
    </row>
    <row r="23" spans="1:12" s="33" customFormat="1" ht="18" customHeight="1" x14ac:dyDescent="0.25">
      <c r="A23" s="45"/>
      <c r="B23" s="172" t="str">
        <f>'Seite 3 Kulturen | Risiken'!F12</f>
        <v>Heil-, Duft- und Gewürzpflanzen</v>
      </c>
      <c r="C23" s="218">
        <f>VLOOKUP(B23,'Seite 3 Kulturen | Risiken'!$F$8:$BE$12,$C$1,FALSE)</f>
        <v>0</v>
      </c>
      <c r="D23" s="218">
        <f>VLOOKUP(B23,'Seite 3 Kulturen | Risiken'!$F$8:$BE$12,$D$1,FALSE)</f>
        <v>0</v>
      </c>
      <c r="E23" s="218">
        <f>VLOOKUP(B23,'Seite 3 Kulturen | Risiken'!$F$8:$BE$12,$E$1,FALSE)</f>
        <v>0</v>
      </c>
      <c r="F23" s="218">
        <f>VLOOKUP(B23,'Seite 3 Kulturen | Risiken'!$F$8:$BE$12,$F$1,FALSE)</f>
        <v>0</v>
      </c>
      <c r="G23" s="218">
        <f>VLOOKUP(B23,'Seite 3 Kulturen | Risiken'!$F$8:$BE$12,$G$1,FALSE)</f>
        <v>0</v>
      </c>
      <c r="H23" s="218">
        <f>VLOOKUP(B23,'Seite 3 Kulturen | Risiken'!$F$8:$BE$12,$H$1,FALSE)</f>
        <v>0</v>
      </c>
      <c r="I23" s="218">
        <f>VLOOKUP(B23,'Seite 3 Kulturen | Risiken'!$F$8:$BE$12,$I$1,FALSE)</f>
        <v>0</v>
      </c>
      <c r="J23" s="220">
        <f>VLOOKUP(B23,'Seite 3 Kulturen | Risiken'!$F$8:$BE$12,$J$1,FALSE)</f>
        <v>0</v>
      </c>
      <c r="K23" s="220">
        <f>VLOOKUP(B23,'Seite 3 Kulturen | Risiken'!$F$8:$BE$12,$K$1,FALSE)</f>
        <v>0</v>
      </c>
      <c r="L23" s="46"/>
    </row>
    <row r="24" spans="1:12" s="33" customFormat="1" ht="4" customHeight="1" x14ac:dyDescent="0.25">
      <c r="A24" s="45"/>
      <c r="B24" s="26"/>
      <c r="C24" s="26"/>
      <c r="D24" s="58"/>
      <c r="E24" s="58"/>
      <c r="F24" s="58"/>
      <c r="G24" s="58"/>
      <c r="H24" s="58"/>
      <c r="I24" s="58"/>
      <c r="J24" s="58"/>
      <c r="K24" s="58"/>
      <c r="L24" s="46"/>
    </row>
    <row r="25" spans="1:12" s="33" customFormat="1" ht="18" customHeight="1" x14ac:dyDescent="0.25">
      <c r="A25" s="45"/>
      <c r="B25" s="223" t="s">
        <v>208</v>
      </c>
      <c r="C25" s="210">
        <f>SUM(C19:C23)</f>
        <v>0</v>
      </c>
      <c r="D25" s="210">
        <f>SUM(D19:D23)</f>
        <v>0</v>
      </c>
      <c r="E25" s="210">
        <f t="shared" ref="E25:I25" si="0">SUM(E19:E23)</f>
        <v>0</v>
      </c>
      <c r="F25" s="210">
        <f t="shared" si="0"/>
        <v>0</v>
      </c>
      <c r="G25" s="210">
        <f t="shared" si="0"/>
        <v>0</v>
      </c>
      <c r="H25" s="210">
        <f t="shared" si="0"/>
        <v>0</v>
      </c>
      <c r="I25" s="210">
        <f t="shared" si="0"/>
        <v>0</v>
      </c>
      <c r="J25" s="201">
        <f>SUM(J19:J23)</f>
        <v>0</v>
      </c>
      <c r="K25" s="224">
        <f>SUM(K19:K23)</f>
        <v>0</v>
      </c>
      <c r="L25" s="46"/>
    </row>
    <row r="26" spans="1:12" s="33" customFormat="1" ht="8.15" customHeight="1" x14ac:dyDescent="0.25">
      <c r="A26" s="64"/>
      <c r="B26" s="65"/>
      <c r="C26" s="65"/>
      <c r="D26" s="177"/>
      <c r="E26" s="177"/>
      <c r="F26" s="177"/>
      <c r="G26" s="177"/>
      <c r="H26" s="177"/>
      <c r="I26" s="177"/>
      <c r="J26" s="177"/>
      <c r="K26" s="177"/>
      <c r="L26" s="66"/>
    </row>
    <row r="27" spans="1:12" s="29" customFormat="1" ht="12" customHeight="1" x14ac:dyDescent="0.25">
      <c r="A27" s="44"/>
      <c r="B27" s="26"/>
      <c r="C27" s="26"/>
      <c r="D27" s="26"/>
      <c r="E27" s="26"/>
      <c r="F27" s="26"/>
      <c r="G27" s="26"/>
      <c r="H27" s="26"/>
      <c r="I27" s="26"/>
      <c r="J27" s="26"/>
      <c r="K27" s="26"/>
    </row>
    <row r="28" spans="1:12" s="29" customFormat="1" ht="12" customHeight="1" x14ac:dyDescent="0.25">
      <c r="A28" s="44"/>
      <c r="B28" s="26"/>
      <c r="C28" s="26"/>
      <c r="D28" s="26"/>
      <c r="E28" s="26"/>
      <c r="F28" s="26"/>
      <c r="G28" s="26"/>
      <c r="H28" s="26"/>
      <c r="I28" s="26"/>
      <c r="J28" s="26"/>
      <c r="K28" s="26"/>
    </row>
    <row r="29" spans="1:12" s="29" customFormat="1" ht="12" customHeight="1" x14ac:dyDescent="0.25">
      <c r="A29" s="44"/>
      <c r="B29" s="26"/>
      <c r="C29" s="26"/>
      <c r="D29" s="26"/>
      <c r="E29" s="26"/>
      <c r="F29" s="26"/>
      <c r="G29" s="26"/>
      <c r="H29" s="26"/>
      <c r="I29" s="26"/>
      <c r="J29" s="26"/>
      <c r="K29" s="26"/>
    </row>
    <row r="30" spans="1:12" s="29" customFormat="1" ht="12" customHeight="1" x14ac:dyDescent="0.25">
      <c r="A30" s="44"/>
      <c r="B30" s="26"/>
      <c r="C30" s="26"/>
      <c r="D30" s="26"/>
      <c r="E30" s="26"/>
      <c r="F30" s="26"/>
      <c r="G30" s="26"/>
      <c r="H30" s="26"/>
      <c r="I30" s="26"/>
      <c r="J30" s="26"/>
      <c r="K30" s="26"/>
    </row>
    <row r="31" spans="1:12" s="29" customFormat="1" ht="12" customHeight="1" x14ac:dyDescent="0.25">
      <c r="A31" s="44"/>
      <c r="B31" s="26"/>
      <c r="C31" s="26"/>
      <c r="D31" s="26"/>
      <c r="E31" s="26"/>
      <c r="F31" s="26"/>
      <c r="G31" s="26"/>
      <c r="H31" s="26"/>
      <c r="I31" s="26"/>
      <c r="J31" s="26"/>
      <c r="K31" s="26"/>
    </row>
    <row r="32" spans="1:12" s="29" customFormat="1" ht="12" customHeight="1" x14ac:dyDescent="0.25">
      <c r="A32" s="44"/>
      <c r="B32" s="26"/>
      <c r="C32" s="26"/>
      <c r="D32" s="26"/>
      <c r="E32" s="26"/>
      <c r="F32" s="26"/>
      <c r="G32" s="26"/>
      <c r="H32" s="26"/>
      <c r="I32" s="26"/>
      <c r="J32" s="26"/>
      <c r="K32" s="26"/>
    </row>
    <row r="33" spans="1:11" s="29" customFormat="1" ht="12" customHeight="1" x14ac:dyDescent="0.25">
      <c r="A33" s="44"/>
      <c r="B33" s="26"/>
      <c r="C33" s="26"/>
      <c r="D33" s="26"/>
      <c r="E33" s="26"/>
      <c r="F33" s="26"/>
      <c r="G33" s="26"/>
      <c r="H33" s="26"/>
      <c r="I33" s="26"/>
      <c r="J33" s="26"/>
      <c r="K33" s="26"/>
    </row>
    <row r="34" spans="1:11" s="29" customFormat="1" ht="12" customHeight="1" x14ac:dyDescent="0.25">
      <c r="A34" s="44"/>
      <c r="B34" s="26"/>
      <c r="C34" s="26"/>
      <c r="D34" s="26"/>
      <c r="E34" s="26"/>
      <c r="F34" s="26"/>
      <c r="G34" s="26"/>
      <c r="H34" s="26"/>
      <c r="I34" s="26"/>
      <c r="J34" s="26"/>
      <c r="K34" s="26"/>
    </row>
    <row r="35" spans="1:11" s="29" customFormat="1" ht="12" customHeight="1" x14ac:dyDescent="0.25">
      <c r="A35" s="44"/>
      <c r="B35" s="26"/>
      <c r="C35" s="26"/>
      <c r="D35" s="26"/>
      <c r="E35" s="26"/>
      <c r="F35" s="26"/>
      <c r="G35" s="26"/>
      <c r="H35" s="26"/>
      <c r="I35" s="26"/>
      <c r="J35" s="26"/>
      <c r="K35" s="26"/>
    </row>
    <row r="36" spans="1:11" s="29" customFormat="1" ht="12" customHeight="1" x14ac:dyDescent="0.25">
      <c r="A36" s="44"/>
      <c r="B36" s="26"/>
      <c r="C36" s="26"/>
      <c r="D36" s="26"/>
      <c r="E36" s="26"/>
      <c r="F36" s="26"/>
      <c r="G36" s="26"/>
      <c r="H36" s="26"/>
      <c r="I36" s="26"/>
      <c r="J36" s="26"/>
      <c r="K36" s="26"/>
    </row>
    <row r="37" spans="1:11" s="29" customFormat="1" ht="12" customHeight="1" x14ac:dyDescent="0.25">
      <c r="A37" s="44"/>
      <c r="B37" s="26"/>
      <c r="C37" s="26"/>
      <c r="D37" s="26"/>
      <c r="E37" s="26"/>
      <c r="F37" s="26"/>
      <c r="G37" s="26"/>
      <c r="H37" s="26"/>
      <c r="I37" s="26"/>
      <c r="J37" s="26"/>
      <c r="K37" s="26"/>
    </row>
    <row r="38" spans="1:11" s="29" customFormat="1" ht="12" customHeight="1" x14ac:dyDescent="0.25">
      <c r="A38" s="44"/>
      <c r="B38" s="26"/>
      <c r="C38" s="26"/>
      <c r="D38" s="26"/>
      <c r="E38" s="26"/>
      <c r="F38" s="26"/>
      <c r="G38" s="26"/>
      <c r="H38" s="26"/>
      <c r="I38" s="26"/>
      <c r="J38" s="26"/>
      <c r="K38" s="26"/>
    </row>
    <row r="39" spans="1:11" s="33" customFormat="1" ht="4" customHeight="1" x14ac:dyDescent="0.25">
      <c r="A39" s="67"/>
      <c r="B39" s="67"/>
      <c r="C39" s="58"/>
    </row>
    <row r="40" spans="1:11" s="24" customFormat="1" ht="11.15" customHeight="1" x14ac:dyDescent="0.25">
      <c r="A40" s="68" t="s">
        <v>16</v>
      </c>
      <c r="B40" s="69" t="s">
        <v>29</v>
      </c>
      <c r="C40" s="69"/>
      <c r="D40" s="69"/>
      <c r="E40" s="69"/>
      <c r="F40" s="69"/>
      <c r="G40" s="69"/>
      <c r="H40" s="69"/>
      <c r="I40" s="69"/>
      <c r="J40" s="69"/>
      <c r="K40" s="69"/>
    </row>
    <row r="41" spans="1:11" s="33" customFormat="1" ht="4" customHeight="1" x14ac:dyDescent="0.25">
      <c r="A41" s="71"/>
      <c r="B41" s="72"/>
      <c r="C41" s="72"/>
      <c r="D41" s="72"/>
      <c r="E41" s="72"/>
      <c r="F41" s="72"/>
      <c r="G41" s="72"/>
      <c r="H41" s="72"/>
      <c r="I41" s="72"/>
      <c r="J41" s="72"/>
      <c r="K41" s="72"/>
    </row>
    <row r="42" spans="1:11" s="33" customFormat="1" ht="11.15" customHeight="1" x14ac:dyDescent="0.25">
      <c r="A42" s="21" t="str">
        <f>CONCATENATE(Änderungsdoku!$A$2," ",Änderungsdoku!$A$3)</f>
        <v>Antrag FR Ernteversicherungen</v>
      </c>
      <c r="B42" s="72"/>
      <c r="C42" s="72"/>
      <c r="D42" s="72"/>
    </row>
    <row r="43" spans="1:11" s="33" customFormat="1" ht="11.15" customHeight="1" x14ac:dyDescent="0.25">
      <c r="A43" s="73" t="str">
        <f>CONCATENATE("Formularversion: ",LOOKUP(2,1/(Änderungsdoku!$A$1:$A$999&lt;&gt;""),Änderungsdoku!A:A)," vom ",TEXT(VLOOKUP(LOOKUP(2,1/(Änderungsdoku!$A$1:$A$999&lt;&gt;""),Änderungsdoku!A:A),Änderungsdoku!$A$1:$B$999,2,FALSE),"TT.MM.JJ"),Änderungsdoku!$A$4)</f>
        <v>Formularversion: V 1.2 vom 04.12.23 - öffentlich -</v>
      </c>
      <c r="B43" s="72"/>
      <c r="C43" s="72"/>
      <c r="D43" s="72"/>
      <c r="E43" s="22"/>
      <c r="F43" s="22"/>
      <c r="G43" s="22"/>
      <c r="H43" s="22"/>
      <c r="I43" s="22"/>
      <c r="J43" s="22"/>
      <c r="K43" s="22"/>
    </row>
  </sheetData>
  <sheetProtection password="E8E7" sheet="1" objects="1" scenarios="1" selectLockedCells="1" autoFilter="0"/>
  <printOptions horizontalCentered="1"/>
  <pageMargins left="0.19685039370078741" right="0.19685039370078741" top="0.59055118110236227" bottom="0.39370078740157483" header="0.19685039370078741" footer="0.19685039370078741"/>
  <pageSetup paperSize="9" scale="91" orientation="landscape"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M64"/>
  <sheetViews>
    <sheetView showGridLines="0" zoomScaleNormal="100" zoomScaleSheetLayoutView="130" workbookViewId="0">
      <selection activeCell="G8" sqref="G8"/>
    </sheetView>
  </sheetViews>
  <sheetFormatPr baseColWidth="10" defaultColWidth="12.59765625" defaultRowHeight="11.5" x14ac:dyDescent="0.25"/>
  <cols>
    <col min="1" max="1" width="1.69921875" style="37" customWidth="1"/>
    <col min="2" max="2" width="7.69921875" style="37" customWidth="1"/>
    <col min="3" max="3" width="18.69921875" style="37" customWidth="1"/>
    <col min="4" max="4" width="15.69921875" style="37" customWidth="1"/>
    <col min="5" max="5" width="4.69921875" style="37" customWidth="1"/>
    <col min="6" max="6" width="26.69921875" style="37" customWidth="1"/>
    <col min="7" max="10" width="6.69921875" style="37" customWidth="1"/>
    <col min="11" max="11" width="1.69921875" style="37" customWidth="1"/>
    <col min="12" max="12" width="12.69921875" style="37" hidden="1" customWidth="1"/>
    <col min="13" max="16384" width="12.59765625" style="37"/>
  </cols>
  <sheetData>
    <row r="1" spans="1:12" s="24" customFormat="1" ht="15" customHeight="1" x14ac:dyDescent="0.25">
      <c r="A1" s="91" t="str">
        <f>IF('Seite 1 Allgemeine Angaben'!$G$14=TRUE,"",CONCATENATE('Seite 1 Allgemeine Angaben'!$D$18," ",IF('Seite 1 Allgemeine Angaben'!$E$18="","__________",'Seite 1 Allgemeine Angaben'!$E$18)))</f>
        <v>Aktenzeichen __________</v>
      </c>
      <c r="L1" s="77"/>
    </row>
    <row r="2" spans="1:12" s="24" customFormat="1" ht="15" customHeight="1" x14ac:dyDescent="0.25">
      <c r="A2" s="91" t="str">
        <f>CONCATENATE("Antragsteller ",IF('Seite 1 Allgemeine Angaben'!$C$26="","_________________________",'Seite 1 Allgemeine Angaben'!$C$26))</f>
        <v>Antragsteller _________________________</v>
      </c>
      <c r="L2" s="77"/>
    </row>
    <row r="3" spans="1:12" s="33" customFormat="1" ht="8.15" customHeight="1" x14ac:dyDescent="0.25">
      <c r="A3" s="71"/>
      <c r="B3" s="72"/>
      <c r="C3" s="72"/>
      <c r="D3" s="72"/>
      <c r="E3" s="72"/>
      <c r="F3" s="72"/>
      <c r="G3" s="72"/>
      <c r="H3" s="72"/>
      <c r="I3" s="72"/>
      <c r="J3" s="72"/>
      <c r="L3" s="78"/>
    </row>
    <row r="4" spans="1:12" ht="18" customHeight="1" x14ac:dyDescent="0.25">
      <c r="A4" s="34"/>
      <c r="B4" s="75" t="s">
        <v>282</v>
      </c>
      <c r="C4" s="75"/>
      <c r="D4" s="35"/>
      <c r="E4" s="35"/>
      <c r="F4" s="35"/>
      <c r="G4" s="35"/>
      <c r="H4" s="35"/>
      <c r="I4" s="35"/>
      <c r="J4" s="35"/>
      <c r="K4" s="36"/>
      <c r="L4" s="77"/>
    </row>
    <row r="5" spans="1:12" s="33" customFormat="1" ht="18" customHeight="1" x14ac:dyDescent="0.25">
      <c r="A5" s="113"/>
      <c r="B5" s="26" t="s">
        <v>35</v>
      </c>
      <c r="C5" s="26"/>
      <c r="D5" s="72"/>
      <c r="E5" s="72"/>
      <c r="F5" s="72"/>
      <c r="G5" s="72"/>
      <c r="H5" s="72"/>
      <c r="I5" s="72"/>
      <c r="J5" s="72"/>
      <c r="K5" s="43"/>
      <c r="L5" s="78"/>
    </row>
    <row r="6" spans="1:12" s="33" customFormat="1" ht="15" customHeight="1" x14ac:dyDescent="0.2">
      <c r="A6" s="113"/>
      <c r="B6" s="101" t="s">
        <v>41</v>
      </c>
      <c r="C6" s="102" t="s">
        <v>36</v>
      </c>
      <c r="D6" s="168"/>
      <c r="E6" s="168"/>
      <c r="F6" s="168"/>
      <c r="G6" s="167" t="s">
        <v>37</v>
      </c>
      <c r="H6" s="168"/>
      <c r="I6" s="168"/>
      <c r="J6" s="103"/>
      <c r="K6" s="43"/>
      <c r="L6" s="78"/>
    </row>
    <row r="7" spans="1:12" s="33" customFormat="1" ht="40" customHeight="1" x14ac:dyDescent="0.25">
      <c r="A7" s="113"/>
      <c r="B7" s="104" t="s">
        <v>42</v>
      </c>
      <c r="C7" s="105"/>
      <c r="D7" s="169"/>
      <c r="E7" s="169"/>
      <c r="F7" s="106"/>
      <c r="G7" s="165" t="s">
        <v>38</v>
      </c>
      <c r="H7" s="166" t="s">
        <v>39</v>
      </c>
      <c r="I7" s="166" t="s">
        <v>40</v>
      </c>
      <c r="J7" s="166" t="s">
        <v>169</v>
      </c>
      <c r="K7" s="43"/>
      <c r="L7" s="78"/>
    </row>
    <row r="8" spans="1:12" s="33" customFormat="1" ht="18" customHeight="1" x14ac:dyDescent="0.25">
      <c r="A8" s="114"/>
      <c r="B8" s="173">
        <v>1</v>
      </c>
      <c r="C8" s="170" t="s">
        <v>551</v>
      </c>
      <c r="D8" s="84"/>
      <c r="E8" s="84"/>
      <c r="F8" s="85"/>
      <c r="G8" s="171"/>
      <c r="H8" s="171"/>
      <c r="I8" s="171"/>
      <c r="J8" s="171"/>
      <c r="K8" s="43"/>
      <c r="L8" s="78"/>
    </row>
    <row r="9" spans="1:12" s="33" customFormat="1" ht="18" customHeight="1" x14ac:dyDescent="0.25">
      <c r="A9" s="113"/>
      <c r="B9" s="371">
        <v>2</v>
      </c>
      <c r="C9" s="372" t="s">
        <v>479</v>
      </c>
      <c r="D9" s="84"/>
      <c r="E9" s="84"/>
      <c r="F9" s="85"/>
      <c r="G9" s="171"/>
      <c r="H9" s="171"/>
      <c r="I9" s="171"/>
      <c r="J9" s="171"/>
      <c r="K9" s="43"/>
      <c r="L9" s="78"/>
    </row>
    <row r="10" spans="1:12" s="33" customFormat="1" ht="18" customHeight="1" x14ac:dyDescent="0.25">
      <c r="A10" s="113"/>
      <c r="B10" s="368"/>
      <c r="C10" s="373" t="s">
        <v>480</v>
      </c>
      <c r="D10" s="369"/>
      <c r="E10" s="369"/>
      <c r="F10" s="370"/>
      <c r="G10" s="374"/>
      <c r="H10" s="374"/>
      <c r="I10" s="374"/>
      <c r="J10" s="374"/>
      <c r="K10" s="43"/>
      <c r="L10" s="78"/>
    </row>
    <row r="11" spans="1:12" s="33" customFormat="1" ht="18" customHeight="1" x14ac:dyDescent="0.25">
      <c r="A11" s="113"/>
      <c r="B11" s="371">
        <v>3</v>
      </c>
      <c r="C11" s="372" t="s">
        <v>481</v>
      </c>
      <c r="D11" s="84"/>
      <c r="E11" s="84"/>
      <c r="F11" s="85"/>
      <c r="G11" s="171"/>
      <c r="H11" s="171"/>
      <c r="I11" s="171"/>
      <c r="J11" s="171"/>
      <c r="K11" s="43"/>
      <c r="L11" s="78"/>
    </row>
    <row r="12" spans="1:12" s="33" customFormat="1" ht="18" customHeight="1" x14ac:dyDescent="0.25">
      <c r="A12" s="113"/>
      <c r="B12" s="368"/>
      <c r="C12" s="373" t="s">
        <v>482</v>
      </c>
      <c r="D12" s="369"/>
      <c r="E12" s="369"/>
      <c r="F12" s="370"/>
      <c r="G12" s="374"/>
      <c r="H12" s="374"/>
      <c r="I12" s="374"/>
      <c r="J12" s="374"/>
      <c r="K12" s="43"/>
      <c r="L12" s="78"/>
    </row>
    <row r="13" spans="1:12" s="33" customFormat="1" ht="18" customHeight="1" x14ac:dyDescent="0.25">
      <c r="A13" s="113"/>
      <c r="B13" s="172">
        <v>4</v>
      </c>
      <c r="C13" s="110" t="s">
        <v>402</v>
      </c>
      <c r="D13" s="112"/>
      <c r="E13" s="112"/>
      <c r="F13" s="108"/>
      <c r="G13" s="109"/>
      <c r="H13" s="109"/>
      <c r="I13" s="109"/>
      <c r="J13" s="109"/>
      <c r="K13" s="43"/>
      <c r="L13" s="78"/>
    </row>
    <row r="14" spans="1:12" s="33" customFormat="1" ht="18" customHeight="1" x14ac:dyDescent="0.25">
      <c r="A14" s="113"/>
      <c r="B14" s="172">
        <v>5</v>
      </c>
      <c r="C14" s="110" t="s">
        <v>270</v>
      </c>
      <c r="D14" s="112"/>
      <c r="E14" s="112"/>
      <c r="F14" s="108"/>
      <c r="G14" s="391"/>
      <c r="H14" s="109"/>
      <c r="I14" s="391"/>
      <c r="J14" s="109"/>
      <c r="K14" s="43"/>
      <c r="L14" s="78"/>
    </row>
    <row r="15" spans="1:12" s="33" customFormat="1" ht="18" customHeight="1" x14ac:dyDescent="0.25">
      <c r="A15" s="114"/>
      <c r="B15" s="172">
        <v>6</v>
      </c>
      <c r="C15" s="110" t="s">
        <v>43</v>
      </c>
      <c r="D15" s="107"/>
      <c r="E15" s="107"/>
      <c r="F15" s="111"/>
      <c r="G15" s="109"/>
      <c r="H15" s="109"/>
      <c r="I15" s="109"/>
      <c r="J15" s="109"/>
      <c r="K15" s="43"/>
      <c r="L15" s="78"/>
    </row>
    <row r="16" spans="1:12" s="33" customFormat="1" ht="18" customHeight="1" x14ac:dyDescent="0.25">
      <c r="A16" s="114"/>
      <c r="B16" s="110" t="s">
        <v>44</v>
      </c>
      <c r="C16" s="107"/>
      <c r="D16" s="107"/>
      <c r="E16" s="107"/>
      <c r="F16" s="107"/>
      <c r="G16" s="107"/>
      <c r="H16" s="107"/>
      <c r="I16" s="107"/>
      <c r="J16" s="111"/>
      <c r="K16" s="115"/>
      <c r="L16" s="78"/>
    </row>
    <row r="17" spans="1:12" s="33" customFormat="1" ht="18" customHeight="1" x14ac:dyDescent="0.25">
      <c r="A17" s="114"/>
      <c r="B17" s="170" t="s">
        <v>186</v>
      </c>
      <c r="C17" s="84"/>
      <c r="D17" s="84"/>
      <c r="E17" s="84"/>
      <c r="F17" s="84"/>
      <c r="G17" s="84"/>
      <c r="H17" s="84"/>
      <c r="I17" s="84"/>
      <c r="J17" s="85"/>
      <c r="K17" s="43" t="s">
        <v>28</v>
      </c>
      <c r="L17" s="78"/>
    </row>
    <row r="18" spans="1:12" s="33" customFormat="1" ht="18" customHeight="1" x14ac:dyDescent="0.25">
      <c r="A18" s="114"/>
      <c r="B18" s="110" t="s">
        <v>45</v>
      </c>
      <c r="C18" s="112"/>
      <c r="D18" s="112"/>
      <c r="E18" s="112"/>
      <c r="F18" s="112"/>
      <c r="G18" s="112"/>
      <c r="H18" s="112"/>
      <c r="I18" s="112"/>
      <c r="J18" s="108"/>
      <c r="K18" s="43"/>
      <c r="L18" s="78"/>
    </row>
    <row r="19" spans="1:12" s="33" customFormat="1" ht="12" customHeight="1" x14ac:dyDescent="0.25">
      <c r="A19" s="114"/>
      <c r="B19" s="83"/>
      <c r="C19" s="26"/>
      <c r="D19" s="26"/>
      <c r="E19" s="26"/>
      <c r="F19" s="26"/>
      <c r="G19" s="26"/>
      <c r="H19" s="26"/>
      <c r="I19" s="26"/>
      <c r="J19" s="26"/>
      <c r="K19" s="43"/>
      <c r="L19" s="78"/>
    </row>
    <row r="20" spans="1:12" s="33" customFormat="1" ht="12" customHeight="1" x14ac:dyDescent="0.25">
      <c r="A20" s="114"/>
      <c r="B20" s="83"/>
      <c r="C20" s="26"/>
      <c r="D20" s="26"/>
      <c r="E20" s="26"/>
      <c r="F20" s="26"/>
      <c r="G20" s="26"/>
      <c r="H20" s="26"/>
      <c r="I20" s="26"/>
      <c r="J20" s="26"/>
      <c r="K20" s="43"/>
      <c r="L20" s="78"/>
    </row>
    <row r="21" spans="1:12" s="33" customFormat="1" ht="12" customHeight="1" x14ac:dyDescent="0.25">
      <c r="A21" s="114"/>
      <c r="B21" s="83"/>
      <c r="C21" s="26"/>
      <c r="D21" s="26"/>
      <c r="E21" s="26"/>
      <c r="F21" s="26"/>
      <c r="G21" s="26"/>
      <c r="H21" s="26"/>
      <c r="I21" s="26"/>
      <c r="J21" s="26"/>
      <c r="K21" s="43"/>
      <c r="L21" s="78"/>
    </row>
    <row r="22" spans="1:12" s="33" customFormat="1" ht="12" customHeight="1" x14ac:dyDescent="0.25">
      <c r="A22" s="114"/>
      <c r="B22" s="83"/>
      <c r="C22" s="26"/>
      <c r="D22" s="26"/>
      <c r="E22" s="26"/>
      <c r="F22" s="26"/>
      <c r="G22" s="26"/>
      <c r="H22" s="26"/>
      <c r="I22" s="26"/>
      <c r="J22" s="26"/>
      <c r="K22" s="43"/>
      <c r="L22" s="78"/>
    </row>
    <row r="23" spans="1:12" s="33" customFormat="1" ht="12" customHeight="1" x14ac:dyDescent="0.25">
      <c r="A23" s="114"/>
      <c r="B23" s="83"/>
      <c r="C23" s="26"/>
      <c r="D23" s="26"/>
      <c r="E23" s="26"/>
      <c r="F23" s="26"/>
      <c r="G23" s="58"/>
      <c r="H23" s="26"/>
      <c r="I23" s="26"/>
      <c r="J23" s="26"/>
      <c r="K23" s="43"/>
      <c r="L23" s="78"/>
    </row>
    <row r="24" spans="1:12" s="29" customFormat="1" ht="12" customHeight="1" x14ac:dyDescent="0.25">
      <c r="A24" s="45"/>
      <c r="B24" s="124"/>
      <c r="C24" s="124"/>
      <c r="D24" s="124"/>
      <c r="E24" s="26"/>
      <c r="F24" s="124"/>
      <c r="G24" s="124"/>
      <c r="H24" s="124"/>
      <c r="I24" s="124"/>
      <c r="J24" s="124"/>
      <c r="K24" s="46"/>
      <c r="L24" s="78"/>
    </row>
    <row r="25" spans="1:12" s="29" customFormat="1" ht="12" customHeight="1" x14ac:dyDescent="0.25">
      <c r="A25" s="45"/>
      <c r="B25" s="123"/>
      <c r="C25" s="123"/>
      <c r="D25" s="381"/>
      <c r="E25" s="26"/>
      <c r="F25" s="123"/>
      <c r="G25" s="123"/>
      <c r="H25" s="123"/>
      <c r="I25" s="123"/>
      <c r="J25" s="123"/>
      <c r="K25" s="46"/>
      <c r="L25" s="78"/>
    </row>
    <row r="26" spans="1:12" s="29" customFormat="1" ht="12" customHeight="1" x14ac:dyDescent="0.25">
      <c r="A26" s="45"/>
      <c r="B26" s="31" t="s">
        <v>77</v>
      </c>
      <c r="C26" s="26"/>
      <c r="D26" s="26"/>
      <c r="E26" s="26"/>
      <c r="F26" s="100" t="s">
        <v>78</v>
      </c>
      <c r="G26" s="26"/>
      <c r="H26" s="26"/>
      <c r="I26" s="26"/>
      <c r="J26" s="26"/>
      <c r="K26" s="46"/>
      <c r="L26" s="78"/>
    </row>
    <row r="27" spans="1:12" s="29" customFormat="1" ht="12" customHeight="1" x14ac:dyDescent="0.25">
      <c r="A27" s="45"/>
      <c r="B27" s="26"/>
      <c r="C27" s="26"/>
      <c r="D27" s="26"/>
      <c r="E27" s="26"/>
      <c r="F27" s="100" t="s">
        <v>79</v>
      </c>
      <c r="G27" s="26"/>
      <c r="H27" s="26"/>
      <c r="I27" s="26"/>
      <c r="J27" s="26"/>
      <c r="K27" s="46"/>
      <c r="L27" s="78"/>
    </row>
    <row r="28" spans="1:12" s="33" customFormat="1" ht="7" customHeight="1" x14ac:dyDescent="0.25">
      <c r="A28" s="116"/>
      <c r="B28" s="117"/>
      <c r="C28" s="117"/>
      <c r="D28" s="117"/>
      <c r="E28" s="117"/>
      <c r="F28" s="117"/>
      <c r="G28" s="117"/>
      <c r="H28" s="117"/>
      <c r="I28" s="117"/>
      <c r="J28" s="117"/>
      <c r="K28" s="118"/>
      <c r="L28" s="78"/>
    </row>
    <row r="29" spans="1:12" s="33" customFormat="1" ht="12" customHeight="1" x14ac:dyDescent="0.25">
      <c r="A29" s="67"/>
      <c r="B29" s="67"/>
      <c r="C29" s="67"/>
      <c r="L29" s="78"/>
    </row>
    <row r="30" spans="1:12" s="33" customFormat="1" ht="12" customHeight="1" x14ac:dyDescent="0.25">
      <c r="A30" s="58"/>
      <c r="B30" s="58"/>
      <c r="C30" s="58"/>
      <c r="L30" s="78"/>
    </row>
    <row r="31" spans="1:12" s="33" customFormat="1" ht="12" customHeight="1" x14ac:dyDescent="0.25">
      <c r="A31" s="58"/>
      <c r="B31" s="58"/>
      <c r="C31" s="58"/>
      <c r="L31" s="78"/>
    </row>
    <row r="32" spans="1:12" s="33" customFormat="1" ht="12" customHeight="1" x14ac:dyDescent="0.25">
      <c r="A32" s="58"/>
      <c r="B32" s="58"/>
      <c r="C32" s="58"/>
      <c r="L32" s="78"/>
    </row>
    <row r="33" spans="1:12" s="33" customFormat="1" ht="12" customHeight="1" x14ac:dyDescent="0.25">
      <c r="A33" s="58"/>
      <c r="B33" s="58"/>
      <c r="C33" s="58"/>
      <c r="L33" s="78"/>
    </row>
    <row r="34" spans="1:12" s="33" customFormat="1" ht="12" customHeight="1" x14ac:dyDescent="0.25">
      <c r="A34" s="58"/>
      <c r="B34" s="58"/>
      <c r="C34" s="58"/>
      <c r="L34" s="78"/>
    </row>
    <row r="35" spans="1:12" s="33" customFormat="1" ht="12" customHeight="1" x14ac:dyDescent="0.25">
      <c r="A35" s="58"/>
      <c r="B35" s="58"/>
      <c r="C35" s="58"/>
      <c r="L35" s="78"/>
    </row>
    <row r="36" spans="1:12" s="33" customFormat="1" ht="12" customHeight="1" x14ac:dyDescent="0.25">
      <c r="A36" s="58"/>
      <c r="B36" s="58"/>
      <c r="C36" s="58"/>
      <c r="L36" s="78"/>
    </row>
    <row r="37" spans="1:12" s="33" customFormat="1" ht="12" customHeight="1" x14ac:dyDescent="0.25">
      <c r="A37" s="58"/>
      <c r="B37" s="58"/>
      <c r="C37" s="58"/>
      <c r="L37" s="78"/>
    </row>
    <row r="38" spans="1:12" s="33" customFormat="1" ht="12" customHeight="1" x14ac:dyDescent="0.25">
      <c r="A38" s="58"/>
      <c r="B38" s="58"/>
      <c r="C38" s="58"/>
      <c r="L38" s="78"/>
    </row>
    <row r="39" spans="1:12" s="33" customFormat="1" ht="12" customHeight="1" x14ac:dyDescent="0.25">
      <c r="A39" s="58"/>
      <c r="B39" s="58"/>
      <c r="C39" s="58"/>
      <c r="L39" s="78"/>
    </row>
    <row r="40" spans="1:12" s="33" customFormat="1" ht="12" customHeight="1" x14ac:dyDescent="0.25">
      <c r="A40" s="58"/>
      <c r="B40" s="58"/>
      <c r="C40" s="58"/>
      <c r="L40" s="78"/>
    </row>
    <row r="41" spans="1:12" s="33" customFormat="1" ht="12" customHeight="1" x14ac:dyDescent="0.25">
      <c r="A41" s="58"/>
      <c r="B41" s="58"/>
      <c r="C41" s="58"/>
      <c r="L41" s="78"/>
    </row>
    <row r="42" spans="1:12" s="33" customFormat="1" ht="12" customHeight="1" x14ac:dyDescent="0.25">
      <c r="A42" s="58"/>
      <c r="B42" s="58"/>
      <c r="C42" s="58"/>
      <c r="L42" s="78"/>
    </row>
    <row r="43" spans="1:12" s="33" customFormat="1" ht="12" customHeight="1" x14ac:dyDescent="0.25">
      <c r="A43" s="58"/>
      <c r="B43" s="58"/>
      <c r="C43" s="58"/>
      <c r="L43" s="78"/>
    </row>
    <row r="44" spans="1:12" s="33" customFormat="1" ht="12" customHeight="1" x14ac:dyDescent="0.25">
      <c r="A44" s="58"/>
      <c r="B44" s="58"/>
      <c r="C44" s="58"/>
      <c r="L44" s="78"/>
    </row>
    <row r="45" spans="1:12" s="33" customFormat="1" ht="12" customHeight="1" x14ac:dyDescent="0.25">
      <c r="A45" s="58"/>
      <c r="B45" s="58"/>
      <c r="C45" s="58"/>
      <c r="L45" s="78"/>
    </row>
    <row r="46" spans="1:12" s="33" customFormat="1" ht="12" customHeight="1" x14ac:dyDescent="0.25">
      <c r="A46" s="58"/>
      <c r="B46" s="58"/>
      <c r="C46" s="58"/>
      <c r="L46" s="78"/>
    </row>
    <row r="47" spans="1:12" s="33" customFormat="1" ht="12" customHeight="1" x14ac:dyDescent="0.25">
      <c r="A47" s="58"/>
      <c r="B47" s="58"/>
      <c r="C47" s="58"/>
      <c r="L47" s="78"/>
    </row>
    <row r="48" spans="1:12" s="33" customFormat="1" ht="12" customHeight="1" x14ac:dyDescent="0.25">
      <c r="A48" s="58"/>
      <c r="B48" s="58"/>
      <c r="C48" s="58"/>
      <c r="L48" s="78"/>
    </row>
    <row r="49" spans="1:13" s="33" customFormat="1" ht="12" customHeight="1" x14ac:dyDescent="0.25">
      <c r="A49" s="58"/>
      <c r="B49" s="58"/>
      <c r="C49" s="58"/>
      <c r="L49" s="78"/>
    </row>
    <row r="50" spans="1:13" s="33" customFormat="1" ht="12" customHeight="1" x14ac:dyDescent="0.25">
      <c r="A50" s="58"/>
      <c r="B50" s="58"/>
      <c r="C50" s="58"/>
      <c r="L50" s="78"/>
    </row>
    <row r="51" spans="1:13" s="33" customFormat="1" ht="12" customHeight="1" x14ac:dyDescent="0.25">
      <c r="A51" s="58"/>
      <c r="B51" s="58"/>
      <c r="C51" s="58"/>
      <c r="L51" s="78"/>
    </row>
    <row r="52" spans="1:13" s="33" customFormat="1" ht="12" customHeight="1" x14ac:dyDescent="0.25">
      <c r="A52" s="58"/>
      <c r="B52" s="58"/>
      <c r="C52" s="58"/>
      <c r="L52" s="78"/>
    </row>
    <row r="53" spans="1:13" s="33" customFormat="1" ht="12" customHeight="1" x14ac:dyDescent="0.25">
      <c r="A53" s="58"/>
      <c r="B53" s="58"/>
      <c r="C53" s="58"/>
      <c r="L53" s="78"/>
    </row>
    <row r="54" spans="1:13" s="33" customFormat="1" ht="12" customHeight="1" x14ac:dyDescent="0.25">
      <c r="A54" s="58"/>
      <c r="B54" s="58"/>
      <c r="C54" s="58"/>
      <c r="L54" s="78"/>
    </row>
    <row r="55" spans="1:13" s="33" customFormat="1" ht="12" customHeight="1" x14ac:dyDescent="0.25">
      <c r="A55" s="58"/>
      <c r="B55" s="58"/>
      <c r="C55" s="58"/>
      <c r="L55" s="78"/>
    </row>
    <row r="56" spans="1:13" s="33" customFormat="1" ht="12" customHeight="1" x14ac:dyDescent="0.25">
      <c r="A56" s="58"/>
      <c r="B56" s="58"/>
      <c r="C56" s="58"/>
      <c r="L56" s="78"/>
    </row>
    <row r="57" spans="1:13" s="33" customFormat="1" ht="12" customHeight="1" x14ac:dyDescent="0.25">
      <c r="A57" s="58"/>
      <c r="B57" s="58"/>
      <c r="C57" s="58"/>
      <c r="L57" s="78"/>
    </row>
    <row r="58" spans="1:13" s="33" customFormat="1" ht="12" customHeight="1" x14ac:dyDescent="0.25">
      <c r="A58" s="58"/>
      <c r="B58" s="58"/>
      <c r="C58" s="58"/>
      <c r="L58" s="78"/>
    </row>
    <row r="59" spans="1:13" s="33" customFormat="1" ht="12" customHeight="1" x14ac:dyDescent="0.25">
      <c r="A59" s="177"/>
      <c r="B59" s="177"/>
      <c r="C59" s="177"/>
      <c r="L59" s="78"/>
    </row>
    <row r="60" spans="1:13" s="33" customFormat="1" ht="4" customHeight="1" x14ac:dyDescent="0.25">
      <c r="A60" s="58"/>
      <c r="B60" s="58"/>
      <c r="C60" s="58"/>
      <c r="L60" s="78"/>
    </row>
    <row r="61" spans="1:13" s="24" customFormat="1" ht="11.15" customHeight="1" x14ac:dyDescent="0.25">
      <c r="A61" s="68" t="s">
        <v>16</v>
      </c>
      <c r="B61" s="69" t="s">
        <v>29</v>
      </c>
      <c r="C61" s="69"/>
      <c r="D61" s="69"/>
      <c r="E61" s="69"/>
      <c r="F61" s="69"/>
      <c r="G61" s="69"/>
      <c r="H61" s="69"/>
      <c r="I61" s="69"/>
      <c r="J61" s="69"/>
      <c r="L61" s="78"/>
      <c r="M61" s="33"/>
    </row>
    <row r="62" spans="1:13" s="33" customFormat="1" ht="4" customHeight="1" x14ac:dyDescent="0.25">
      <c r="A62" s="71"/>
      <c r="B62" s="72"/>
      <c r="C62" s="72"/>
      <c r="D62" s="72"/>
      <c r="E62" s="72"/>
      <c r="F62" s="72"/>
      <c r="G62" s="72"/>
      <c r="H62" s="72"/>
      <c r="I62" s="72"/>
      <c r="J62" s="72"/>
      <c r="L62" s="78"/>
    </row>
    <row r="63" spans="1:13" s="33" customFormat="1" ht="11.15" customHeight="1" x14ac:dyDescent="0.25">
      <c r="A63" s="21" t="str">
        <f>'Seite 1 Allgemeine Angaben'!$A$66</f>
        <v>Antrag FR Ernteversicherungen</v>
      </c>
      <c r="B63" s="72"/>
      <c r="C63" s="72"/>
      <c r="D63" s="72"/>
      <c r="E63" s="72"/>
      <c r="F63" s="72"/>
      <c r="L63" s="78"/>
    </row>
    <row r="64" spans="1:13" s="33" customFormat="1" ht="11.15" customHeight="1" x14ac:dyDescent="0.25">
      <c r="A64" s="73" t="str">
        <f>'Seite 1 Allgemeine Angaben'!$A$67</f>
        <v>Formularversion: V 1.2 vom 04.12.23 - öffentlich -</v>
      </c>
      <c r="B64" s="72"/>
      <c r="C64" s="72"/>
      <c r="D64" s="72"/>
      <c r="E64" s="72"/>
      <c r="F64" s="72"/>
      <c r="G64" s="22"/>
      <c r="H64" s="22"/>
      <c r="I64" s="22"/>
      <c r="J64" s="22"/>
      <c r="L64" s="78"/>
    </row>
  </sheetData>
  <sheetProtection password="E8E7" sheet="1" objects="1" scenarios="1" selectLockedCells="1" autoFilter="0"/>
  <pageMargins left="0.59055118110236227" right="0.39370078740157483" top="0.19685039370078741" bottom="0.39370078740157483" header="0.19685039370078741" footer="0.19685039370078741"/>
  <pageSetup paperSize="9" scale="96"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G61"/>
  <sheetViews>
    <sheetView showGridLines="0" zoomScaleNormal="100" zoomScaleSheetLayoutView="130" workbookViewId="0"/>
  </sheetViews>
  <sheetFormatPr baseColWidth="10" defaultColWidth="12.59765625" defaultRowHeight="11.5" x14ac:dyDescent="0.25"/>
  <cols>
    <col min="1" max="1" width="1.69921875" style="37" customWidth="1"/>
    <col min="2" max="2" width="6.69921875" style="380" customWidth="1"/>
    <col min="3" max="3" width="42.69921875" style="37" customWidth="1"/>
    <col min="4" max="4" width="6.69921875" style="37" customWidth="1"/>
    <col min="5" max="5" width="42.69921875" style="37" customWidth="1"/>
    <col min="6" max="6" width="1.69921875" style="37" customWidth="1"/>
    <col min="7" max="7" width="12.69921875" style="37" hidden="1" customWidth="1"/>
    <col min="8" max="16384" width="12.59765625" style="37"/>
  </cols>
  <sheetData>
    <row r="1" spans="1:7" s="24" customFormat="1" ht="15" customHeight="1" x14ac:dyDescent="0.25">
      <c r="A1" s="91" t="str">
        <f>IF('Seite 1 Allgemeine Angaben'!$G$14=TRUE,"",CONCATENATE('Seite 1 Allgemeine Angaben'!$D$18," ",IF('Seite 1 Allgemeine Angaben'!$E$18="","__________",'Seite 1 Allgemeine Angaben'!$E$18)))</f>
        <v>Aktenzeichen __________</v>
      </c>
      <c r="B1" s="375"/>
      <c r="G1" s="77"/>
    </row>
    <row r="2" spans="1:7" s="24" customFormat="1" ht="15" customHeight="1" x14ac:dyDescent="0.25">
      <c r="A2" s="91" t="str">
        <f>CONCATENATE("Antragsteller ",IF('Seite 1 Allgemeine Angaben'!$C$26="","_________________________",'Seite 1 Allgemeine Angaben'!$C$26))</f>
        <v>Antragsteller _________________________</v>
      </c>
      <c r="B2" s="375"/>
      <c r="G2" s="77"/>
    </row>
    <row r="3" spans="1:7" s="24" customFormat="1" ht="8.15" customHeight="1" x14ac:dyDescent="0.25">
      <c r="B3" s="375"/>
      <c r="G3" s="77"/>
    </row>
    <row r="4" spans="1:7" ht="18" customHeight="1" x14ac:dyDescent="0.25">
      <c r="A4" s="34"/>
      <c r="B4" s="376" t="s">
        <v>283</v>
      </c>
      <c r="C4" s="75"/>
      <c r="D4" s="75"/>
      <c r="E4" s="75"/>
      <c r="F4" s="36"/>
      <c r="G4" s="77"/>
    </row>
    <row r="5" spans="1:7" s="29" customFormat="1" ht="18" customHeight="1" x14ac:dyDescent="0.25">
      <c r="A5" s="119"/>
      <c r="B5" s="377" t="s">
        <v>162</v>
      </c>
      <c r="C5" s="121"/>
      <c r="D5" s="121"/>
      <c r="E5" s="121"/>
      <c r="F5" s="122"/>
      <c r="G5" s="78"/>
    </row>
    <row r="6" spans="1:7" s="29" customFormat="1" ht="14.15" customHeight="1" x14ac:dyDescent="0.25">
      <c r="A6" s="45"/>
      <c r="B6" s="348" t="s">
        <v>46</v>
      </c>
      <c r="C6" s="26"/>
      <c r="D6" s="26"/>
      <c r="E6" s="26"/>
      <c r="F6" s="46"/>
      <c r="G6" s="78"/>
    </row>
    <row r="7" spans="1:7" s="29" customFormat="1" ht="14.15" customHeight="1" x14ac:dyDescent="0.25">
      <c r="A7" s="45"/>
      <c r="B7" s="348" t="s">
        <v>47</v>
      </c>
      <c r="C7" s="26" t="s">
        <v>64</v>
      </c>
      <c r="D7" s="26"/>
      <c r="E7" s="26"/>
      <c r="F7" s="46"/>
      <c r="G7" s="78"/>
    </row>
    <row r="8" spans="1:7" s="29" customFormat="1" ht="14.15" customHeight="1" x14ac:dyDescent="0.25">
      <c r="A8" s="45"/>
      <c r="B8" s="348"/>
      <c r="C8" s="26" t="s">
        <v>60</v>
      </c>
      <c r="D8" s="26"/>
      <c r="E8" s="26"/>
      <c r="F8" s="46"/>
      <c r="G8" s="78"/>
    </row>
    <row r="9" spans="1:7" s="29" customFormat="1" ht="14.15" customHeight="1" x14ac:dyDescent="0.25">
      <c r="A9" s="45"/>
      <c r="B9" s="348"/>
      <c r="C9" s="26" t="s">
        <v>61</v>
      </c>
      <c r="D9" s="26"/>
      <c r="E9" s="26"/>
      <c r="F9" s="46"/>
      <c r="G9" s="78"/>
    </row>
    <row r="10" spans="1:7" s="29" customFormat="1" ht="14.15" customHeight="1" x14ac:dyDescent="0.25">
      <c r="A10" s="45"/>
      <c r="B10" s="348"/>
      <c r="C10" s="26" t="s">
        <v>62</v>
      </c>
      <c r="D10" s="26"/>
      <c r="E10" s="26"/>
      <c r="F10" s="46"/>
      <c r="G10" s="78"/>
    </row>
    <row r="11" spans="1:7" s="29" customFormat="1" ht="14.15" customHeight="1" x14ac:dyDescent="0.25">
      <c r="A11" s="45"/>
      <c r="B11" s="348"/>
      <c r="C11" s="26" t="s">
        <v>63</v>
      </c>
      <c r="D11" s="26"/>
      <c r="E11" s="26"/>
      <c r="F11" s="46"/>
      <c r="G11" s="78"/>
    </row>
    <row r="12" spans="1:7" s="29" customFormat="1" ht="14.15" customHeight="1" x14ac:dyDescent="0.25">
      <c r="A12" s="45"/>
      <c r="B12" s="348" t="s">
        <v>48</v>
      </c>
      <c r="C12" s="26" t="s">
        <v>65</v>
      </c>
      <c r="D12" s="26"/>
      <c r="E12" s="26"/>
      <c r="F12" s="46"/>
      <c r="G12" s="78"/>
    </row>
    <row r="13" spans="1:7" s="29" customFormat="1" ht="14.15" customHeight="1" x14ac:dyDescent="0.25">
      <c r="A13" s="45"/>
      <c r="B13" s="348"/>
      <c r="C13" s="26" t="s">
        <v>66</v>
      </c>
      <c r="D13" s="26"/>
      <c r="E13" s="26"/>
      <c r="F13" s="46"/>
      <c r="G13" s="78"/>
    </row>
    <row r="14" spans="1:7" s="29" customFormat="1" ht="14.15" customHeight="1" x14ac:dyDescent="0.25">
      <c r="A14" s="45"/>
      <c r="B14" s="348" t="s">
        <v>49</v>
      </c>
      <c r="C14" s="26" t="s">
        <v>68</v>
      </c>
      <c r="D14" s="26"/>
      <c r="E14" s="26"/>
      <c r="F14" s="46"/>
      <c r="G14" s="78"/>
    </row>
    <row r="15" spans="1:7" s="29" customFormat="1" ht="14.15" customHeight="1" x14ac:dyDescent="0.25">
      <c r="A15" s="45"/>
      <c r="B15" s="348"/>
      <c r="C15" s="26" t="s">
        <v>67</v>
      </c>
      <c r="D15" s="26"/>
      <c r="E15" s="26"/>
      <c r="F15" s="46"/>
      <c r="G15" s="78"/>
    </row>
    <row r="16" spans="1:7" s="29" customFormat="1" ht="14.15" customHeight="1" x14ac:dyDescent="0.25">
      <c r="A16" s="45"/>
      <c r="B16" s="348" t="s">
        <v>70</v>
      </c>
      <c r="C16" s="26"/>
      <c r="D16" s="26"/>
      <c r="E16" s="26"/>
      <c r="F16" s="46"/>
      <c r="G16" s="78"/>
    </row>
    <row r="17" spans="1:7" s="29" customFormat="1" ht="14.15" customHeight="1" x14ac:dyDescent="0.25">
      <c r="A17" s="45"/>
      <c r="B17" s="348" t="s">
        <v>69</v>
      </c>
      <c r="C17" s="26"/>
      <c r="D17" s="26"/>
      <c r="E17" s="26"/>
      <c r="F17" s="46"/>
      <c r="G17" s="78"/>
    </row>
    <row r="18" spans="1:7" s="29" customFormat="1" ht="14.15" customHeight="1" x14ac:dyDescent="0.25">
      <c r="A18" s="45"/>
      <c r="B18" s="348" t="s">
        <v>46</v>
      </c>
      <c r="C18" s="26"/>
      <c r="D18" s="26"/>
      <c r="E18" s="26"/>
      <c r="F18" s="46"/>
      <c r="G18" s="78"/>
    </row>
    <row r="19" spans="1:7" s="29" customFormat="1" ht="14.15" customHeight="1" x14ac:dyDescent="0.25">
      <c r="A19" s="45"/>
      <c r="B19" s="348" t="s">
        <v>50</v>
      </c>
      <c r="C19" s="26" t="s">
        <v>71</v>
      </c>
      <c r="D19" s="26"/>
      <c r="E19" s="26"/>
      <c r="F19" s="46"/>
      <c r="G19" s="78"/>
    </row>
    <row r="20" spans="1:7" s="29" customFormat="1" ht="14.15" customHeight="1" x14ac:dyDescent="0.25">
      <c r="A20" s="45"/>
      <c r="B20" s="348"/>
      <c r="C20" s="26" t="s">
        <v>72</v>
      </c>
      <c r="D20" s="26"/>
      <c r="E20" s="26"/>
      <c r="F20" s="46"/>
      <c r="G20" s="78"/>
    </row>
    <row r="21" spans="1:7" s="29" customFormat="1" ht="14.15" customHeight="1" x14ac:dyDescent="0.25">
      <c r="A21" s="45"/>
      <c r="B21" s="348" t="s">
        <v>51</v>
      </c>
      <c r="C21" s="26" t="s">
        <v>52</v>
      </c>
      <c r="D21" s="26"/>
      <c r="E21" s="26"/>
      <c r="F21" s="46"/>
      <c r="G21" s="78"/>
    </row>
    <row r="22" spans="1:7" s="29" customFormat="1" ht="5.15" customHeight="1" x14ac:dyDescent="0.25">
      <c r="A22" s="64"/>
      <c r="B22" s="378"/>
      <c r="C22" s="65"/>
      <c r="D22" s="65"/>
      <c r="E22" s="65"/>
      <c r="F22" s="66"/>
      <c r="G22" s="78"/>
    </row>
    <row r="23" spans="1:7" s="29" customFormat="1" ht="18" customHeight="1" x14ac:dyDescent="0.25">
      <c r="A23" s="119"/>
      <c r="B23" s="377" t="s">
        <v>486</v>
      </c>
      <c r="C23" s="121"/>
      <c r="D23" s="121"/>
      <c r="E23" s="121"/>
      <c r="F23" s="122"/>
      <c r="G23" s="78"/>
    </row>
    <row r="24" spans="1:7" s="29" customFormat="1" ht="14.15" customHeight="1" x14ac:dyDescent="0.25">
      <c r="A24" s="45"/>
      <c r="B24" s="348" t="s">
        <v>487</v>
      </c>
      <c r="C24" s="26"/>
      <c r="D24" s="26"/>
      <c r="E24" s="26"/>
      <c r="F24" s="46"/>
      <c r="G24" s="78"/>
    </row>
    <row r="25" spans="1:7" s="29" customFormat="1" ht="14.15" customHeight="1" x14ac:dyDescent="0.25">
      <c r="A25" s="45"/>
      <c r="B25" s="348" t="s">
        <v>53</v>
      </c>
      <c r="C25" s="26" t="s">
        <v>550</v>
      </c>
      <c r="D25" s="26"/>
      <c r="E25" s="26"/>
      <c r="F25" s="46"/>
      <c r="G25" s="78"/>
    </row>
    <row r="26" spans="1:7" s="29" customFormat="1" ht="14.15" customHeight="1" x14ac:dyDescent="0.25">
      <c r="A26" s="45"/>
      <c r="B26" s="348"/>
      <c r="C26" s="26" t="s">
        <v>491</v>
      </c>
      <c r="D26" s="26"/>
      <c r="E26" s="26"/>
      <c r="F26" s="46"/>
      <c r="G26" s="78"/>
    </row>
    <row r="27" spans="1:7" s="29" customFormat="1" ht="14.15" customHeight="1" x14ac:dyDescent="0.25">
      <c r="A27" s="45"/>
      <c r="B27" s="348"/>
      <c r="C27" s="26" t="s">
        <v>492</v>
      </c>
      <c r="D27" s="26"/>
      <c r="E27" s="26"/>
      <c r="F27" s="46"/>
      <c r="G27" s="78"/>
    </row>
    <row r="28" spans="1:7" s="29" customFormat="1" ht="14.15" customHeight="1" x14ac:dyDescent="0.25">
      <c r="A28" s="45"/>
      <c r="B28" s="348" t="s">
        <v>54</v>
      </c>
      <c r="C28" s="26" t="s">
        <v>507</v>
      </c>
      <c r="D28" s="26"/>
      <c r="E28" s="26"/>
      <c r="F28" s="46"/>
      <c r="G28" s="78"/>
    </row>
    <row r="29" spans="1:7" s="29" customFormat="1" ht="14.15" customHeight="1" x14ac:dyDescent="0.25">
      <c r="A29" s="45"/>
      <c r="B29" s="348"/>
      <c r="C29" s="26" t="s">
        <v>508</v>
      </c>
      <c r="D29" s="26"/>
      <c r="E29" s="26"/>
      <c r="F29" s="46"/>
      <c r="G29" s="78"/>
    </row>
    <row r="30" spans="1:7" s="29" customFormat="1" ht="14.15" customHeight="1" x14ac:dyDescent="0.25">
      <c r="A30" s="45"/>
      <c r="B30" s="348" t="s">
        <v>55</v>
      </c>
      <c r="C30" s="26" t="s">
        <v>488</v>
      </c>
      <c r="D30" s="26"/>
      <c r="E30" s="26"/>
      <c r="F30" s="46"/>
      <c r="G30" s="78"/>
    </row>
    <row r="31" spans="1:7" s="29" customFormat="1" ht="14.15" customHeight="1" x14ac:dyDescent="0.25">
      <c r="A31" s="45"/>
      <c r="B31" s="348" t="s">
        <v>56</v>
      </c>
      <c r="C31" s="26" t="s">
        <v>554</v>
      </c>
      <c r="D31" s="26"/>
      <c r="E31" s="26"/>
      <c r="F31" s="46"/>
      <c r="G31" s="78"/>
    </row>
    <row r="32" spans="1:7" s="29" customFormat="1" ht="14.15" customHeight="1" x14ac:dyDescent="0.25">
      <c r="A32" s="45"/>
      <c r="B32" s="348"/>
      <c r="C32" s="26" t="s">
        <v>555</v>
      </c>
      <c r="D32" s="26"/>
      <c r="E32" s="26"/>
      <c r="F32" s="46"/>
      <c r="G32" s="78"/>
    </row>
    <row r="33" spans="1:7" s="29" customFormat="1" ht="14.15" customHeight="1" x14ac:dyDescent="0.25">
      <c r="A33" s="45"/>
      <c r="B33" s="348" t="s">
        <v>483</v>
      </c>
      <c r="C33" s="57" t="s">
        <v>497</v>
      </c>
      <c r="D33" s="57"/>
      <c r="E33" s="26"/>
      <c r="F33" s="46"/>
      <c r="G33" s="78"/>
    </row>
    <row r="34" spans="1:7" s="29" customFormat="1" ht="14.15" customHeight="1" x14ac:dyDescent="0.25">
      <c r="A34" s="45"/>
      <c r="B34" s="348"/>
      <c r="C34" s="57" t="s">
        <v>509</v>
      </c>
      <c r="D34" s="57"/>
      <c r="E34" s="26"/>
      <c r="F34" s="46"/>
      <c r="G34" s="78"/>
    </row>
    <row r="35" spans="1:7" s="29" customFormat="1" ht="14.15" customHeight="1" x14ac:dyDescent="0.25">
      <c r="A35" s="45"/>
      <c r="B35" s="348" t="s">
        <v>57</v>
      </c>
      <c r="C35" s="57" t="s">
        <v>495</v>
      </c>
      <c r="D35" s="57"/>
      <c r="E35" s="26"/>
      <c r="F35" s="46"/>
      <c r="G35" s="78"/>
    </row>
    <row r="36" spans="1:7" s="29" customFormat="1" ht="14.15" customHeight="1" x14ac:dyDescent="0.25">
      <c r="A36" s="45"/>
      <c r="B36" s="348"/>
      <c r="C36" s="57" t="s">
        <v>496</v>
      </c>
      <c r="D36" s="57"/>
      <c r="E36" s="26"/>
      <c r="F36" s="46"/>
      <c r="G36" s="78"/>
    </row>
    <row r="37" spans="1:7" s="29" customFormat="1" ht="14.15" customHeight="1" x14ac:dyDescent="0.25">
      <c r="A37" s="45"/>
      <c r="B37" s="348" t="s">
        <v>58</v>
      </c>
      <c r="C37" s="57" t="s">
        <v>498</v>
      </c>
      <c r="D37" s="57"/>
      <c r="E37" s="26"/>
      <c r="F37" s="46"/>
      <c r="G37" s="78"/>
    </row>
    <row r="38" spans="1:7" s="29" customFormat="1" ht="14.15" customHeight="1" x14ac:dyDescent="0.25">
      <c r="A38" s="45"/>
      <c r="B38" s="348"/>
      <c r="C38" s="57" t="s">
        <v>499</v>
      </c>
      <c r="D38" s="57"/>
      <c r="E38" s="26"/>
      <c r="F38" s="46"/>
      <c r="G38" s="78"/>
    </row>
    <row r="39" spans="1:7" s="29" customFormat="1" ht="14.15" customHeight="1" x14ac:dyDescent="0.25">
      <c r="A39" s="45"/>
      <c r="B39" s="348" t="s">
        <v>494</v>
      </c>
      <c r="C39" s="57" t="s">
        <v>505</v>
      </c>
      <c r="D39" s="57"/>
      <c r="E39" s="26"/>
      <c r="F39" s="46"/>
      <c r="G39" s="78"/>
    </row>
    <row r="40" spans="1:7" s="29" customFormat="1" ht="14.15" customHeight="1" x14ac:dyDescent="0.25">
      <c r="A40" s="45"/>
      <c r="B40" s="348"/>
      <c r="C40" s="57" t="s">
        <v>506</v>
      </c>
      <c r="D40" s="57"/>
      <c r="E40" s="26"/>
      <c r="F40" s="46"/>
      <c r="G40" s="78"/>
    </row>
    <row r="41" spans="1:7" s="29" customFormat="1" ht="14.15" customHeight="1" x14ac:dyDescent="0.25">
      <c r="A41" s="45"/>
      <c r="B41" s="348" t="s">
        <v>518</v>
      </c>
      <c r="C41" s="26" t="s">
        <v>489</v>
      </c>
      <c r="D41" s="26"/>
      <c r="E41" s="26"/>
      <c r="F41" s="46"/>
      <c r="G41" s="78"/>
    </row>
    <row r="42" spans="1:7" s="29" customFormat="1" ht="14.15" customHeight="1" x14ac:dyDescent="0.25">
      <c r="A42" s="45"/>
      <c r="B42" s="348"/>
      <c r="C42" s="26" t="s">
        <v>490</v>
      </c>
      <c r="D42" s="26"/>
      <c r="E42" s="26"/>
      <c r="F42" s="46"/>
      <c r="G42" s="78"/>
    </row>
    <row r="43" spans="1:7" s="29" customFormat="1" ht="14.15" customHeight="1" x14ac:dyDescent="0.25">
      <c r="A43" s="45"/>
      <c r="B43" s="348"/>
      <c r="C43" s="26" t="s">
        <v>493</v>
      </c>
      <c r="D43" s="26"/>
      <c r="E43" s="26"/>
      <c r="F43" s="46"/>
      <c r="G43" s="78"/>
    </row>
    <row r="44" spans="1:7" ht="14.15" customHeight="1" x14ac:dyDescent="0.25">
      <c r="A44" s="382"/>
      <c r="B44" s="383" t="s">
        <v>519</v>
      </c>
      <c r="C44" s="57" t="s">
        <v>556</v>
      </c>
      <c r="D44" s="57"/>
      <c r="E44" s="57"/>
      <c r="F44" s="384"/>
    </row>
    <row r="45" spans="1:7" ht="14.15" customHeight="1" x14ac:dyDescent="0.25">
      <c r="A45" s="382"/>
      <c r="B45" s="383"/>
      <c r="C45" s="57" t="s">
        <v>557</v>
      </c>
      <c r="D45" s="57"/>
      <c r="E45" s="57"/>
      <c r="F45" s="384"/>
    </row>
    <row r="46" spans="1:7" ht="14.15" customHeight="1" x14ac:dyDescent="0.25">
      <c r="A46" s="382"/>
      <c r="B46" s="383"/>
      <c r="C46" s="57" t="s">
        <v>558</v>
      </c>
      <c r="D46" s="57"/>
      <c r="E46" s="57"/>
      <c r="F46" s="384"/>
    </row>
    <row r="47" spans="1:7" s="29" customFormat="1" ht="14.15" customHeight="1" x14ac:dyDescent="0.25">
      <c r="A47" s="45"/>
      <c r="B47" s="348" t="s">
        <v>520</v>
      </c>
      <c r="C47" s="26" t="s">
        <v>503</v>
      </c>
      <c r="D47" s="26"/>
      <c r="E47" s="26"/>
      <c r="F47" s="46"/>
      <c r="G47" s="78"/>
    </row>
    <row r="48" spans="1:7" s="29" customFormat="1" ht="14.15" customHeight="1" x14ac:dyDescent="0.25">
      <c r="A48" s="45"/>
      <c r="B48" s="348"/>
      <c r="C48" s="26" t="s">
        <v>504</v>
      </c>
      <c r="D48" s="26"/>
      <c r="E48" s="26"/>
      <c r="F48" s="46"/>
      <c r="G48" s="78"/>
    </row>
    <row r="49" spans="1:7" s="29" customFormat="1" ht="14.15" customHeight="1" x14ac:dyDescent="0.25">
      <c r="A49" s="45"/>
      <c r="B49" s="348"/>
      <c r="C49" s="26" t="s">
        <v>559</v>
      </c>
      <c r="D49" s="26"/>
      <c r="E49" s="26"/>
      <c r="F49" s="46"/>
      <c r="G49" s="78"/>
    </row>
    <row r="50" spans="1:7" s="29" customFormat="1" ht="14.15" customHeight="1" x14ac:dyDescent="0.25">
      <c r="A50" s="45"/>
      <c r="B50" s="348" t="s">
        <v>521</v>
      </c>
      <c r="C50" s="26" t="s">
        <v>500</v>
      </c>
      <c r="D50" s="26"/>
      <c r="E50" s="26"/>
      <c r="F50" s="46"/>
      <c r="G50" s="78"/>
    </row>
    <row r="51" spans="1:7" s="29" customFormat="1" ht="14.15" customHeight="1" x14ac:dyDescent="0.25">
      <c r="A51" s="45"/>
      <c r="B51" s="348"/>
      <c r="C51" s="26" t="s">
        <v>501</v>
      </c>
      <c r="D51" s="26"/>
      <c r="E51" s="26"/>
      <c r="F51" s="46"/>
      <c r="G51" s="78"/>
    </row>
    <row r="52" spans="1:7" s="29" customFormat="1" ht="14.15" customHeight="1" x14ac:dyDescent="0.25">
      <c r="A52" s="45"/>
      <c r="B52" s="348"/>
      <c r="C52" s="26" t="s">
        <v>502</v>
      </c>
      <c r="D52" s="26"/>
      <c r="E52" s="26"/>
      <c r="F52" s="46"/>
      <c r="G52" s="78"/>
    </row>
    <row r="53" spans="1:7" s="29" customFormat="1" ht="14.15" customHeight="1" x14ac:dyDescent="0.25">
      <c r="A53" s="45"/>
      <c r="B53" s="348" t="s">
        <v>522</v>
      </c>
      <c r="C53" s="26" t="s">
        <v>510</v>
      </c>
      <c r="D53" s="26"/>
      <c r="E53" s="26"/>
      <c r="F53" s="46"/>
      <c r="G53" s="78"/>
    </row>
    <row r="54" spans="1:7" s="29" customFormat="1" ht="14.15" customHeight="1" x14ac:dyDescent="0.25">
      <c r="A54" s="45"/>
      <c r="B54" s="348"/>
      <c r="C54" s="26" t="s">
        <v>511</v>
      </c>
      <c r="D54" s="26"/>
      <c r="E54" s="26"/>
      <c r="F54" s="46"/>
      <c r="G54" s="78"/>
    </row>
    <row r="55" spans="1:7" s="29" customFormat="1" ht="14.15" customHeight="1" x14ac:dyDescent="0.25">
      <c r="A55" s="45"/>
      <c r="B55" s="348" t="s">
        <v>523</v>
      </c>
      <c r="C55" s="26" t="s">
        <v>560</v>
      </c>
      <c r="D55" s="26"/>
      <c r="E55" s="26"/>
      <c r="F55" s="46"/>
      <c r="G55" s="78"/>
    </row>
    <row r="56" spans="1:7" s="29" customFormat="1" ht="14.15" customHeight="1" x14ac:dyDescent="0.25">
      <c r="A56" s="45"/>
      <c r="B56" s="348"/>
      <c r="C56" s="26" t="s">
        <v>561</v>
      </c>
      <c r="D56" s="26"/>
      <c r="E56" s="26"/>
      <c r="F56" s="46"/>
      <c r="G56" s="78"/>
    </row>
    <row r="57" spans="1:7" s="29" customFormat="1" ht="14.15" customHeight="1" x14ac:dyDescent="0.25">
      <c r="A57" s="45"/>
      <c r="B57" s="348"/>
      <c r="C57" s="26" t="s">
        <v>562</v>
      </c>
      <c r="D57" s="26"/>
      <c r="E57" s="26"/>
      <c r="F57" s="46"/>
      <c r="G57" s="78"/>
    </row>
    <row r="58" spans="1:7" s="29" customFormat="1" ht="5.15" customHeight="1" x14ac:dyDescent="0.25">
      <c r="A58" s="64"/>
      <c r="B58" s="378"/>
      <c r="C58" s="65"/>
      <c r="D58" s="65"/>
      <c r="E58" s="65"/>
      <c r="F58" s="66"/>
      <c r="G58" s="78"/>
    </row>
    <row r="59" spans="1:7" s="29" customFormat="1" ht="12" customHeight="1" x14ac:dyDescent="0.25">
      <c r="A59" s="26"/>
      <c r="B59" s="348"/>
      <c r="C59" s="26"/>
      <c r="D59" s="26"/>
      <c r="E59" s="26"/>
      <c r="F59" s="26"/>
      <c r="G59" s="78"/>
    </row>
    <row r="60" spans="1:7" s="33" customFormat="1" ht="11.15" customHeight="1" x14ac:dyDescent="0.25">
      <c r="A60" s="21" t="str">
        <f>'Seite 1 Allgemeine Angaben'!$A$66</f>
        <v>Antrag FR Ernteversicherungen</v>
      </c>
      <c r="B60" s="379"/>
      <c r="C60" s="72"/>
      <c r="D60" s="72"/>
      <c r="E60" s="72"/>
      <c r="G60" s="78"/>
    </row>
    <row r="61" spans="1:7" s="33" customFormat="1" ht="11.15" customHeight="1" x14ac:dyDescent="0.25">
      <c r="A61" s="73" t="str">
        <f>'Seite 1 Allgemeine Angaben'!$A$67</f>
        <v>Formularversion: V 1.2 vom 04.12.23 - öffentlich -</v>
      </c>
      <c r="B61" s="379"/>
      <c r="C61" s="72"/>
      <c r="D61" s="72"/>
      <c r="E61" s="72"/>
      <c r="G61" s="78"/>
    </row>
  </sheetData>
  <sheetProtection password="E8E7" sheet="1" objects="1" scenarios="1" selectLockedCells="1" autoFilter="0"/>
  <pageMargins left="0.59055118110236227" right="0.39370078740157483" top="0.19685039370078741" bottom="0.39370078740157483" header="0.19685039370078741" footer="0.19685039370078741"/>
  <pageSetup paperSize="9" scale="97"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G64"/>
  <sheetViews>
    <sheetView showGridLines="0" zoomScaleNormal="100" zoomScaleSheetLayoutView="130" workbookViewId="0">
      <selection activeCell="B38" sqref="B38"/>
    </sheetView>
  </sheetViews>
  <sheetFormatPr baseColWidth="10" defaultColWidth="12.59765625" defaultRowHeight="11.5" x14ac:dyDescent="0.25"/>
  <cols>
    <col min="1" max="1" width="1.69921875" style="37" customWidth="1"/>
    <col min="2" max="2" width="6.69921875" style="37" customWidth="1"/>
    <col min="3" max="3" width="42.69921875" style="37" customWidth="1"/>
    <col min="4" max="4" width="6.69921875" style="37" customWidth="1"/>
    <col min="5" max="5" width="42.69921875" style="37" customWidth="1"/>
    <col min="6" max="6" width="1.69921875" style="37" customWidth="1"/>
    <col min="7" max="7" width="12.69921875" style="37" hidden="1" customWidth="1"/>
    <col min="8" max="16384" width="12.59765625" style="37"/>
  </cols>
  <sheetData>
    <row r="1" spans="1:7" s="24" customFormat="1" ht="15" customHeight="1" x14ac:dyDescent="0.25">
      <c r="A1" s="91" t="str">
        <f>IF('Seite 1 Allgemeine Angaben'!$G$14=TRUE,"",CONCATENATE('Seite 1 Allgemeine Angaben'!$D$18," ",IF('Seite 1 Allgemeine Angaben'!$E$18="","__________",'Seite 1 Allgemeine Angaben'!$E$18)))</f>
        <v>Aktenzeichen __________</v>
      </c>
      <c r="G1" s="77"/>
    </row>
    <row r="2" spans="1:7" s="24" customFormat="1" ht="15" customHeight="1" x14ac:dyDescent="0.25">
      <c r="A2" s="91" t="str">
        <f>CONCATENATE("Antragsteller ",IF('Seite 1 Allgemeine Angaben'!$C$26="","_________________________",'Seite 1 Allgemeine Angaben'!$C$26))</f>
        <v>Antragsteller _________________________</v>
      </c>
      <c r="G2" s="77"/>
    </row>
    <row r="3" spans="1:7" s="24" customFormat="1" ht="8.15" customHeight="1" x14ac:dyDescent="0.25">
      <c r="G3" s="77"/>
    </row>
    <row r="4" spans="1:7" ht="18" customHeight="1" x14ac:dyDescent="0.25">
      <c r="A4" s="34"/>
      <c r="B4" s="75" t="s">
        <v>284</v>
      </c>
      <c r="C4" s="75"/>
      <c r="D4" s="75"/>
      <c r="E4" s="75"/>
      <c r="F4" s="36"/>
      <c r="G4" s="77"/>
    </row>
    <row r="5" spans="1:7" s="29" customFormat="1" ht="18" customHeight="1" x14ac:dyDescent="0.25">
      <c r="A5" s="119"/>
      <c r="B5" s="377" t="s">
        <v>532</v>
      </c>
      <c r="C5" s="121"/>
      <c r="D5" s="121"/>
      <c r="E5" s="121"/>
      <c r="F5" s="122"/>
      <c r="G5" s="78"/>
    </row>
    <row r="6" spans="1:7" ht="14.15" customHeight="1" x14ac:dyDescent="0.25">
      <c r="A6" s="382"/>
      <c r="B6" s="57" t="s">
        <v>46</v>
      </c>
      <c r="C6" s="57"/>
      <c r="D6" s="57"/>
      <c r="E6" s="57"/>
      <c r="F6" s="384"/>
    </row>
    <row r="7" spans="1:7" ht="14.15" customHeight="1" x14ac:dyDescent="0.25">
      <c r="A7" s="382"/>
      <c r="B7" s="383" t="s">
        <v>524</v>
      </c>
      <c r="C7" s="57" t="s">
        <v>512</v>
      </c>
      <c r="D7" s="57"/>
      <c r="E7" s="57"/>
      <c r="F7" s="384"/>
    </row>
    <row r="8" spans="1:7" ht="14.15" customHeight="1" x14ac:dyDescent="0.25">
      <c r="A8" s="382"/>
      <c r="B8" s="383"/>
      <c r="C8" s="57" t="s">
        <v>534</v>
      </c>
      <c r="D8" s="57"/>
      <c r="E8" s="57"/>
      <c r="F8" s="384"/>
    </row>
    <row r="9" spans="1:7" ht="14.15" customHeight="1" x14ac:dyDescent="0.25">
      <c r="A9" s="382"/>
      <c r="B9" s="383" t="s">
        <v>525</v>
      </c>
      <c r="C9" s="57" t="s">
        <v>515</v>
      </c>
      <c r="D9" s="57"/>
      <c r="E9" s="57"/>
      <c r="F9" s="384"/>
    </row>
    <row r="10" spans="1:7" ht="14.15" customHeight="1" x14ac:dyDescent="0.25">
      <c r="A10" s="382"/>
      <c r="B10" s="383"/>
      <c r="C10" s="57" t="s">
        <v>513</v>
      </c>
      <c r="D10" s="57"/>
      <c r="E10" s="57"/>
      <c r="F10" s="384"/>
    </row>
    <row r="11" spans="1:7" ht="14.15" customHeight="1" x14ac:dyDescent="0.25">
      <c r="A11" s="382"/>
      <c r="B11" s="383"/>
      <c r="C11" s="57" t="s">
        <v>514</v>
      </c>
      <c r="D11" s="57"/>
      <c r="E11" s="57"/>
      <c r="F11" s="384"/>
    </row>
    <row r="12" spans="1:7" ht="14.15" customHeight="1" x14ac:dyDescent="0.25">
      <c r="A12" s="382"/>
      <c r="B12" s="383" t="s">
        <v>526</v>
      </c>
      <c r="C12" s="57" t="s">
        <v>516</v>
      </c>
      <c r="D12" s="57"/>
      <c r="E12" s="57"/>
      <c r="F12" s="384"/>
    </row>
    <row r="13" spans="1:7" ht="14.15" customHeight="1" x14ac:dyDescent="0.25">
      <c r="A13" s="382"/>
      <c r="B13" s="383"/>
      <c r="C13" s="57" t="s">
        <v>563</v>
      </c>
      <c r="D13" s="57"/>
      <c r="E13" s="57"/>
      <c r="F13" s="384"/>
    </row>
    <row r="14" spans="1:7" ht="14.15" customHeight="1" x14ac:dyDescent="0.25">
      <c r="A14" s="382"/>
      <c r="B14" s="383"/>
      <c r="C14" s="57" t="s">
        <v>517</v>
      </c>
      <c r="D14" s="57"/>
      <c r="E14" s="57"/>
      <c r="F14" s="384"/>
    </row>
    <row r="15" spans="1:7" ht="14.15" customHeight="1" x14ac:dyDescent="0.25">
      <c r="A15" s="382"/>
      <c r="B15" s="383" t="s">
        <v>527</v>
      </c>
      <c r="C15" s="26" t="s">
        <v>74</v>
      </c>
      <c r="D15" s="26"/>
      <c r="E15" s="57"/>
      <c r="F15" s="384"/>
    </row>
    <row r="16" spans="1:7" ht="14.15" customHeight="1" x14ac:dyDescent="0.25">
      <c r="A16" s="382"/>
      <c r="B16" s="383"/>
      <c r="C16" s="26" t="s">
        <v>75</v>
      </c>
      <c r="D16" s="26"/>
      <c r="E16" s="57"/>
      <c r="F16" s="384"/>
    </row>
    <row r="17" spans="1:7" s="29" customFormat="1" ht="14.15" customHeight="1" x14ac:dyDescent="0.25">
      <c r="A17" s="45"/>
      <c r="B17" s="348" t="s">
        <v>528</v>
      </c>
      <c r="C17" s="26" t="s">
        <v>59</v>
      </c>
      <c r="D17" s="26"/>
      <c r="E17" s="26"/>
      <c r="F17" s="46"/>
      <c r="G17" s="46"/>
    </row>
    <row r="18" spans="1:7" s="29" customFormat="1" ht="14.15" customHeight="1" x14ac:dyDescent="0.25">
      <c r="A18" s="45"/>
      <c r="B18" s="348" t="s">
        <v>529</v>
      </c>
      <c r="C18" s="26" t="s">
        <v>167</v>
      </c>
      <c r="D18" s="26"/>
      <c r="E18" s="26"/>
      <c r="F18" s="46"/>
      <c r="G18" s="46"/>
    </row>
    <row r="19" spans="1:7" s="29" customFormat="1" ht="14.15" customHeight="1" x14ac:dyDescent="0.25">
      <c r="A19" s="45"/>
      <c r="B19" s="348"/>
      <c r="C19" s="26" t="s">
        <v>170</v>
      </c>
      <c r="D19" s="26"/>
      <c r="E19" s="26"/>
      <c r="F19" s="46"/>
      <c r="G19" s="46"/>
    </row>
    <row r="20" spans="1:7" s="29" customFormat="1" ht="14.15" customHeight="1" x14ac:dyDescent="0.25">
      <c r="A20" s="45"/>
      <c r="B20" s="348" t="s">
        <v>530</v>
      </c>
      <c r="C20" s="26" t="s">
        <v>73</v>
      </c>
      <c r="D20" s="26"/>
      <c r="E20" s="26"/>
      <c r="F20" s="46"/>
      <c r="G20" s="46"/>
    </row>
    <row r="21" spans="1:7" s="29" customFormat="1" ht="14.15" customHeight="1" x14ac:dyDescent="0.25">
      <c r="A21" s="45"/>
      <c r="B21" s="348"/>
      <c r="C21" s="26" t="s">
        <v>564</v>
      </c>
      <c r="D21" s="26"/>
      <c r="E21" s="26"/>
      <c r="F21" s="46"/>
      <c r="G21" s="46"/>
    </row>
    <row r="22" spans="1:7" s="29" customFormat="1" ht="14.15" customHeight="1" x14ac:dyDescent="0.25">
      <c r="A22" s="45"/>
      <c r="B22" s="348" t="s">
        <v>531</v>
      </c>
      <c r="C22" s="26" t="s">
        <v>484</v>
      </c>
      <c r="D22" s="26"/>
      <c r="E22" s="26"/>
      <c r="F22" s="46"/>
      <c r="G22" s="46"/>
    </row>
    <row r="23" spans="1:7" s="29" customFormat="1" ht="14.15" customHeight="1" x14ac:dyDescent="0.25">
      <c r="A23" s="45"/>
      <c r="B23" s="348"/>
      <c r="C23" s="26" t="s">
        <v>485</v>
      </c>
      <c r="D23" s="26"/>
      <c r="E23" s="26"/>
      <c r="F23" s="46"/>
      <c r="G23" s="46"/>
    </row>
    <row r="24" spans="1:7" s="29" customFormat="1" ht="5.15" customHeight="1" x14ac:dyDescent="0.25">
      <c r="A24" s="45"/>
      <c r="B24" s="348"/>
      <c r="C24" s="26"/>
      <c r="D24" s="26"/>
      <c r="E24" s="26"/>
      <c r="F24" s="46"/>
      <c r="G24" s="26"/>
    </row>
    <row r="25" spans="1:7" s="29" customFormat="1" ht="18" customHeight="1" x14ac:dyDescent="0.25">
      <c r="A25" s="119"/>
      <c r="B25" s="120" t="s">
        <v>533</v>
      </c>
      <c r="C25" s="121"/>
      <c r="D25" s="121"/>
      <c r="E25" s="121"/>
      <c r="F25" s="122"/>
      <c r="G25" s="78"/>
    </row>
    <row r="26" spans="1:7" s="29" customFormat="1" ht="14.15" customHeight="1" x14ac:dyDescent="0.25">
      <c r="A26" s="45"/>
      <c r="B26" s="26" t="s">
        <v>538</v>
      </c>
      <c r="C26" s="26"/>
      <c r="D26" s="26"/>
      <c r="E26" s="26"/>
      <c r="F26" s="46"/>
      <c r="G26" s="78"/>
    </row>
    <row r="27" spans="1:7" s="29" customFormat="1" ht="14.15" customHeight="1" x14ac:dyDescent="0.25">
      <c r="A27" s="45"/>
      <c r="B27" s="26" t="s">
        <v>539</v>
      </c>
      <c r="C27" s="26"/>
      <c r="D27" s="26"/>
      <c r="E27" s="26"/>
      <c r="F27" s="46"/>
      <c r="G27" s="78"/>
    </row>
    <row r="28" spans="1:7" s="29" customFormat="1" ht="14.15" customHeight="1" x14ac:dyDescent="0.25">
      <c r="A28" s="45"/>
      <c r="B28" s="26" t="s">
        <v>535</v>
      </c>
      <c r="C28" s="26"/>
      <c r="D28" s="26"/>
      <c r="E28" s="26"/>
      <c r="F28" s="46"/>
      <c r="G28" s="78"/>
    </row>
    <row r="29" spans="1:7" s="29" customFormat="1" ht="14.15" customHeight="1" x14ac:dyDescent="0.25">
      <c r="A29" s="45"/>
      <c r="B29" s="26" t="s">
        <v>536</v>
      </c>
      <c r="C29" s="26"/>
      <c r="D29" s="26"/>
      <c r="E29" s="26"/>
      <c r="F29" s="46"/>
      <c r="G29" s="78"/>
    </row>
    <row r="30" spans="1:7" s="29" customFormat="1" ht="14.15" customHeight="1" x14ac:dyDescent="0.25">
      <c r="A30" s="45"/>
      <c r="B30" s="26" t="s">
        <v>537</v>
      </c>
      <c r="C30" s="26"/>
      <c r="D30" s="26"/>
      <c r="E30" s="26"/>
      <c r="F30" s="46"/>
      <c r="G30" s="78"/>
    </row>
    <row r="31" spans="1:7" s="29" customFormat="1" ht="5.15" customHeight="1" x14ac:dyDescent="0.25">
      <c r="A31" s="64"/>
      <c r="B31" s="65"/>
      <c r="C31" s="65"/>
      <c r="D31" s="65"/>
      <c r="E31" s="65"/>
      <c r="F31" s="66"/>
      <c r="G31" s="78"/>
    </row>
    <row r="32" spans="1:7" s="29" customFormat="1" ht="12" customHeight="1" x14ac:dyDescent="0.25">
      <c r="A32" s="26"/>
      <c r="B32" s="26"/>
      <c r="C32" s="26"/>
      <c r="D32" s="26"/>
      <c r="E32" s="26"/>
      <c r="F32" s="26"/>
      <c r="G32" s="78"/>
    </row>
    <row r="33" spans="1:7" s="29" customFormat="1" ht="18" customHeight="1" x14ac:dyDescent="0.25">
      <c r="A33" s="26"/>
      <c r="B33" s="149" t="s">
        <v>76</v>
      </c>
      <c r="C33" s="26"/>
      <c r="D33" s="26"/>
      <c r="E33" s="26"/>
      <c r="F33" s="26"/>
      <c r="G33" s="78"/>
    </row>
    <row r="34" spans="1:7" s="29" customFormat="1" ht="12" customHeight="1" x14ac:dyDescent="0.25">
      <c r="A34" s="26"/>
      <c r="B34" s="26"/>
      <c r="C34" s="26"/>
      <c r="D34" s="26"/>
      <c r="E34" s="26"/>
      <c r="F34" s="26"/>
      <c r="G34" s="78"/>
    </row>
    <row r="35" spans="1:7" s="29" customFormat="1" ht="12" customHeight="1" x14ac:dyDescent="0.25">
      <c r="A35" s="26"/>
      <c r="B35" s="26"/>
      <c r="C35" s="26"/>
      <c r="D35" s="26"/>
      <c r="E35" s="26"/>
      <c r="F35" s="26"/>
      <c r="G35" s="78"/>
    </row>
    <row r="36" spans="1:7" s="29" customFormat="1" ht="12" customHeight="1" x14ac:dyDescent="0.25">
      <c r="A36" s="26"/>
      <c r="B36" s="26"/>
      <c r="C36" s="26"/>
      <c r="D36" s="26"/>
      <c r="E36" s="26"/>
      <c r="F36" s="26"/>
      <c r="G36" s="78"/>
    </row>
    <row r="37" spans="1:7" s="29" customFormat="1" ht="12" customHeight="1" x14ac:dyDescent="0.25">
      <c r="A37" s="26"/>
      <c r="B37" s="26"/>
      <c r="C37" s="26"/>
      <c r="D37" s="26"/>
      <c r="E37" s="26"/>
      <c r="F37" s="26"/>
      <c r="G37" s="78"/>
    </row>
    <row r="38" spans="1:7" s="29" customFormat="1" ht="12" customHeight="1" x14ac:dyDescent="0.25">
      <c r="A38" s="26"/>
      <c r="B38" s="124"/>
      <c r="C38" s="124"/>
      <c r="D38" s="26"/>
      <c r="E38" s="124"/>
      <c r="F38" s="26"/>
      <c r="G38" s="78"/>
    </row>
    <row r="39" spans="1:7" s="29" customFormat="1" ht="12" customHeight="1" x14ac:dyDescent="0.25">
      <c r="A39" s="26"/>
      <c r="B39" s="123"/>
      <c r="C39" s="381"/>
      <c r="D39" s="26"/>
      <c r="E39" s="123"/>
      <c r="F39" s="26"/>
      <c r="G39" s="78"/>
    </row>
    <row r="40" spans="1:7" s="29" customFormat="1" ht="12" customHeight="1" x14ac:dyDescent="0.25">
      <c r="A40" s="26"/>
      <c r="B40" s="31" t="s">
        <v>77</v>
      </c>
      <c r="C40" s="26"/>
      <c r="D40" s="26"/>
      <c r="E40" s="100" t="s">
        <v>78</v>
      </c>
      <c r="F40" s="26"/>
      <c r="G40" s="78"/>
    </row>
    <row r="41" spans="1:7" s="29" customFormat="1" ht="12" customHeight="1" x14ac:dyDescent="0.25">
      <c r="A41" s="26"/>
      <c r="B41" s="26"/>
      <c r="C41" s="26"/>
      <c r="D41" s="26"/>
      <c r="E41" s="100" t="s">
        <v>79</v>
      </c>
      <c r="F41" s="26"/>
      <c r="G41" s="78"/>
    </row>
    <row r="42" spans="1:7" s="29" customFormat="1" ht="12" customHeight="1" x14ac:dyDescent="0.25">
      <c r="A42" s="26"/>
      <c r="B42" s="26"/>
      <c r="C42" s="26"/>
      <c r="D42" s="26"/>
      <c r="E42" s="26"/>
      <c r="F42" s="26"/>
      <c r="G42" s="78"/>
    </row>
    <row r="43" spans="1:7" s="29" customFormat="1" ht="12" customHeight="1" x14ac:dyDescent="0.25">
      <c r="A43" s="26"/>
      <c r="B43" s="26"/>
      <c r="C43" s="26"/>
      <c r="D43" s="26"/>
      <c r="E43" s="26"/>
      <c r="F43" s="26"/>
      <c r="G43" s="78"/>
    </row>
    <row r="44" spans="1:7" s="29" customFormat="1" ht="12" customHeight="1" x14ac:dyDescent="0.25">
      <c r="A44" s="26"/>
      <c r="B44" s="26"/>
      <c r="C44" s="26"/>
      <c r="D44" s="26"/>
      <c r="E44" s="26"/>
      <c r="F44" s="26"/>
      <c r="G44" s="78"/>
    </row>
    <row r="45" spans="1:7" s="29" customFormat="1" ht="12" customHeight="1" x14ac:dyDescent="0.25">
      <c r="A45" s="26"/>
      <c r="B45" s="26"/>
      <c r="C45" s="26"/>
      <c r="D45" s="26"/>
      <c r="E45" s="26"/>
      <c r="F45" s="26"/>
      <c r="G45" s="78"/>
    </row>
    <row r="46" spans="1:7" s="29" customFormat="1" ht="12" customHeight="1" x14ac:dyDescent="0.25">
      <c r="A46" s="26"/>
      <c r="B46" s="26"/>
      <c r="C46" s="26"/>
      <c r="D46" s="26"/>
      <c r="E46" s="26"/>
      <c r="F46" s="26"/>
      <c r="G46" s="78"/>
    </row>
    <row r="47" spans="1:7" s="29" customFormat="1" ht="12" customHeight="1" x14ac:dyDescent="0.25">
      <c r="A47" s="26"/>
      <c r="B47" s="26"/>
      <c r="C47" s="26"/>
      <c r="D47" s="26"/>
      <c r="E47" s="26"/>
      <c r="F47" s="26"/>
      <c r="G47" s="78"/>
    </row>
    <row r="48" spans="1:7" s="29" customFormat="1" ht="12" customHeight="1" x14ac:dyDescent="0.25">
      <c r="A48" s="26"/>
      <c r="B48" s="26"/>
      <c r="C48" s="26"/>
      <c r="D48" s="26"/>
      <c r="E48" s="26"/>
      <c r="F48" s="26"/>
      <c r="G48" s="78"/>
    </row>
    <row r="49" spans="1:7" s="29" customFormat="1" ht="12" customHeight="1" x14ac:dyDescent="0.25">
      <c r="A49" s="26"/>
      <c r="B49" s="26"/>
      <c r="C49" s="26"/>
      <c r="D49" s="26"/>
      <c r="E49" s="26"/>
      <c r="F49" s="26"/>
      <c r="G49" s="78"/>
    </row>
    <row r="50" spans="1:7" s="29" customFormat="1" ht="12" customHeight="1" x14ac:dyDescent="0.25">
      <c r="A50" s="26"/>
      <c r="B50" s="26"/>
      <c r="C50" s="26"/>
      <c r="D50" s="26"/>
      <c r="E50" s="26"/>
      <c r="F50" s="26"/>
      <c r="G50" s="78"/>
    </row>
    <row r="51" spans="1:7" s="29" customFormat="1" ht="12" customHeight="1" x14ac:dyDescent="0.25">
      <c r="A51" s="26"/>
      <c r="B51" s="26"/>
      <c r="C51" s="26"/>
      <c r="D51" s="26"/>
      <c r="E51" s="26"/>
      <c r="F51" s="26"/>
      <c r="G51" s="78"/>
    </row>
    <row r="52" spans="1:7" s="29" customFormat="1" ht="12" customHeight="1" x14ac:dyDescent="0.25">
      <c r="A52" s="26"/>
      <c r="B52" s="26"/>
      <c r="C52" s="26"/>
      <c r="D52" s="26"/>
      <c r="E52" s="26"/>
      <c r="F52" s="26"/>
      <c r="G52" s="78"/>
    </row>
    <row r="53" spans="1:7" s="29" customFormat="1" ht="12" customHeight="1" x14ac:dyDescent="0.25">
      <c r="A53" s="26"/>
      <c r="B53" s="26"/>
      <c r="C53" s="26"/>
      <c r="D53" s="26"/>
      <c r="E53" s="26"/>
      <c r="F53" s="26"/>
      <c r="G53" s="78"/>
    </row>
    <row r="54" spans="1:7" s="29" customFormat="1" ht="12" customHeight="1" x14ac:dyDescent="0.25">
      <c r="A54" s="26"/>
      <c r="B54" s="26"/>
      <c r="C54" s="26"/>
      <c r="D54" s="26"/>
      <c r="E54" s="26"/>
      <c r="F54" s="26"/>
      <c r="G54" s="78"/>
    </row>
    <row r="55" spans="1:7" s="29" customFormat="1" ht="12" customHeight="1" x14ac:dyDescent="0.25">
      <c r="A55" s="26"/>
      <c r="B55" s="26"/>
      <c r="C55" s="26"/>
      <c r="D55" s="26"/>
      <c r="E55" s="26"/>
      <c r="F55" s="26"/>
      <c r="G55" s="78"/>
    </row>
    <row r="56" spans="1:7" s="29" customFormat="1" ht="12" customHeight="1" x14ac:dyDescent="0.25">
      <c r="A56" s="26"/>
      <c r="B56" s="26"/>
      <c r="C56" s="26"/>
      <c r="D56" s="26"/>
      <c r="E56" s="26"/>
      <c r="F56" s="26"/>
      <c r="G56" s="78"/>
    </row>
    <row r="57" spans="1:7" s="29" customFormat="1" ht="12" customHeight="1" x14ac:dyDescent="0.25">
      <c r="A57" s="26"/>
      <c r="B57" s="26"/>
      <c r="C57" s="26"/>
      <c r="D57" s="26"/>
      <c r="E57" s="26"/>
      <c r="F57" s="26"/>
      <c r="G57" s="78"/>
    </row>
    <row r="58" spans="1:7" s="29" customFormat="1" ht="12" customHeight="1" x14ac:dyDescent="0.25">
      <c r="A58" s="26"/>
      <c r="B58" s="26"/>
      <c r="C58" s="26"/>
      <c r="D58" s="26"/>
      <c r="E58" s="26"/>
      <c r="F58" s="26"/>
      <c r="G58" s="78"/>
    </row>
    <row r="59" spans="1:7" s="29" customFormat="1" ht="12" customHeight="1" x14ac:dyDescent="0.25">
      <c r="A59" s="26"/>
      <c r="B59" s="26"/>
      <c r="C59" s="26"/>
      <c r="D59" s="26"/>
      <c r="E59" s="26"/>
      <c r="F59" s="26"/>
      <c r="G59" s="78"/>
    </row>
    <row r="60" spans="1:7" s="29" customFormat="1" ht="12" customHeight="1" x14ac:dyDescent="0.25">
      <c r="A60" s="26"/>
      <c r="B60" s="26"/>
      <c r="C60" s="26"/>
      <c r="D60" s="26"/>
      <c r="E60" s="26"/>
      <c r="F60" s="26"/>
      <c r="G60" s="78"/>
    </row>
    <row r="61" spans="1:7" s="29" customFormat="1" ht="12" customHeight="1" x14ac:dyDescent="0.25">
      <c r="A61" s="26"/>
      <c r="B61" s="26"/>
      <c r="C61" s="26"/>
      <c r="D61" s="26"/>
      <c r="E61" s="26"/>
      <c r="F61" s="26"/>
      <c r="G61" s="78"/>
    </row>
    <row r="62" spans="1:7" s="29" customFormat="1" ht="12" customHeight="1" x14ac:dyDescent="0.25">
      <c r="A62" s="26"/>
      <c r="B62" s="26"/>
      <c r="C62" s="26"/>
      <c r="D62" s="26"/>
      <c r="E62" s="26"/>
      <c r="F62" s="26"/>
      <c r="G62" s="78"/>
    </row>
    <row r="63" spans="1:7" s="33" customFormat="1" ht="11.15" customHeight="1" x14ac:dyDescent="0.25">
      <c r="A63" s="21" t="str">
        <f>'Seite 1 Allgemeine Angaben'!$A$66</f>
        <v>Antrag FR Ernteversicherungen</v>
      </c>
      <c r="B63" s="72"/>
      <c r="C63" s="72"/>
      <c r="D63" s="72"/>
      <c r="E63" s="72"/>
      <c r="G63" s="78"/>
    </row>
    <row r="64" spans="1:7" s="33" customFormat="1" ht="11.15" customHeight="1" x14ac:dyDescent="0.25">
      <c r="A64" s="73" t="str">
        <f>'Seite 1 Allgemeine Angaben'!$A$67</f>
        <v>Formularversion: V 1.2 vom 04.12.23 - öffentlich -</v>
      </c>
      <c r="B64" s="72"/>
      <c r="C64" s="72"/>
      <c r="D64" s="72"/>
      <c r="E64" s="72"/>
      <c r="G64" s="78"/>
    </row>
  </sheetData>
  <sheetProtection password="E8E7" sheet="1" objects="1" scenarios="1" selectLockedCells="1" autoFilter="0"/>
  <pageMargins left="0.59055118110236227" right="0.39370078740157483" top="0.19685039370078741" bottom="0.39370078740157483" header="0.19685039370078741" footer="0.19685039370078741"/>
  <pageSetup paperSize="9" scale="9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R63"/>
  <sheetViews>
    <sheetView showGridLines="0" zoomScaleNormal="100" zoomScaleSheetLayoutView="130" workbookViewId="0">
      <selection activeCell="C50" sqref="C50"/>
    </sheetView>
  </sheetViews>
  <sheetFormatPr baseColWidth="10" defaultColWidth="12.59765625" defaultRowHeight="11.5" x14ac:dyDescent="0.25"/>
  <cols>
    <col min="1" max="1" width="1.69921875" style="37" customWidth="1"/>
    <col min="2" max="2" width="36.69921875" style="37" customWidth="1"/>
    <col min="3" max="16" width="4.69921875" style="37" customWidth="1"/>
    <col min="17" max="17" width="1.69921875" style="37" customWidth="1"/>
    <col min="18" max="18" width="5.69921875" style="37" hidden="1" customWidth="1"/>
    <col min="19" max="16384" width="12.59765625" style="37"/>
  </cols>
  <sheetData>
    <row r="1" spans="1:18" ht="15" customHeight="1" x14ac:dyDescent="0.2">
      <c r="A1" s="257" t="s">
        <v>285</v>
      </c>
      <c r="Q1" s="181" t="str">
        <f>'Seite 1 Allgemeine Angaben'!$A$66</f>
        <v>Antrag FR Ernteversicherungen</v>
      </c>
      <c r="R1" s="77"/>
    </row>
    <row r="2" spans="1:18" ht="15" customHeight="1" x14ac:dyDescent="0.25">
      <c r="Q2" s="182" t="str">
        <f>'Seite 1 Allgemeine Angaben'!$A$67</f>
        <v>Formularversion: V 1.2 vom 04.12.23 - öffentlich -</v>
      </c>
      <c r="R2" s="77"/>
    </row>
    <row r="3" spans="1:18" s="24" customFormat="1" ht="15" customHeight="1" x14ac:dyDescent="0.25">
      <c r="A3" s="91" t="str">
        <f>IF('Seite 1 Allgemeine Angaben'!$G$14=TRUE,"",CONCATENATE('Seite 1 Allgemeine Angaben'!$D$18," ",IF('Seite 1 Allgemeine Angaben'!$E$18="","__________",'Seite 1 Allgemeine Angaben'!$E$18)))</f>
        <v>Aktenzeichen __________</v>
      </c>
      <c r="R3" s="77"/>
    </row>
    <row r="4" spans="1:18" s="24" customFormat="1" ht="15" customHeight="1" x14ac:dyDescent="0.25">
      <c r="A4" s="91" t="str">
        <f>CONCATENATE("Antragsteller ",IF('Seite 1 Allgemeine Angaben'!$C$26="","_________________________",'Seite 1 Allgemeine Angaben'!$C$26))</f>
        <v>Antragsteller _________________________</v>
      </c>
      <c r="R4" s="77"/>
    </row>
    <row r="5" spans="1:18" s="24" customFormat="1" ht="15" customHeight="1" x14ac:dyDescent="0.25">
      <c r="A5" s="91" t="str">
        <f ca="1">CONCATENATE("Antrag vom ",IF('Seite 1 Allgemeine Angaben'!$E$17="","__.__.____",TEXT('Seite 1 Allgemeine Angaben'!$E$17,"TT.MM.JJJJ")))</f>
        <v>Antrag vom 04.12.2023</v>
      </c>
      <c r="R5" s="77"/>
    </row>
    <row r="6" spans="1:18" s="24" customFormat="1" ht="15" customHeight="1" x14ac:dyDescent="0.25">
      <c r="A6" s="91" t="str">
        <f>CONCATENATE("Personenidentnummer (PI) ",IF('Seite 1 Allgemeine Angaben'!$G$28=TRUE,"nicht vorhanden",IF('Seite 1 Allgemeine Angaben'!$C$28="","_______________",'Seite 1 Allgemeine Angaben'!$C$28)))</f>
        <v>Personenidentnummer (PI) _______________</v>
      </c>
      <c r="R6" s="77"/>
    </row>
    <row r="7" spans="1:18" s="24" customFormat="1" ht="7" customHeight="1" x14ac:dyDescent="0.25">
      <c r="R7" s="77"/>
    </row>
    <row r="8" spans="1:18" s="24" customFormat="1" ht="18" customHeight="1" x14ac:dyDescent="0.25">
      <c r="A8" s="258"/>
      <c r="B8" s="259" t="s">
        <v>229</v>
      </c>
      <c r="C8" s="260"/>
      <c r="D8" s="260"/>
      <c r="E8" s="260"/>
      <c r="F8" s="260"/>
      <c r="G8" s="260"/>
      <c r="H8" s="260"/>
      <c r="I8" s="260"/>
      <c r="J8" s="260"/>
      <c r="K8" s="260"/>
      <c r="L8" s="260"/>
      <c r="M8" s="260"/>
      <c r="N8" s="260"/>
      <c r="O8" s="260"/>
      <c r="P8" s="260"/>
      <c r="Q8" s="261"/>
      <c r="R8" s="77"/>
    </row>
    <row r="9" spans="1:18" s="24" customFormat="1" ht="8.15" customHeight="1" x14ac:dyDescent="0.25">
      <c r="A9" s="262"/>
      <c r="B9" s="148"/>
      <c r="C9" s="148"/>
      <c r="D9" s="148"/>
      <c r="E9" s="148"/>
      <c r="F9" s="148"/>
      <c r="G9" s="148"/>
      <c r="H9" s="148"/>
      <c r="I9" s="148"/>
      <c r="J9" s="148"/>
      <c r="K9" s="148"/>
      <c r="L9" s="148"/>
      <c r="M9" s="148"/>
      <c r="N9" s="148"/>
      <c r="O9" s="148"/>
      <c r="P9" s="148"/>
      <c r="Q9" s="263"/>
      <c r="R9" s="77"/>
    </row>
    <row r="10" spans="1:18" s="24" customFormat="1" ht="15" customHeight="1" x14ac:dyDescent="0.25">
      <c r="A10" s="264"/>
      <c r="B10" s="148" t="s">
        <v>230</v>
      </c>
      <c r="C10" s="148"/>
      <c r="D10" s="148"/>
      <c r="E10" s="148"/>
      <c r="F10" s="148"/>
      <c r="G10" s="148"/>
      <c r="H10" s="148"/>
      <c r="I10" s="148"/>
      <c r="J10" s="148"/>
      <c r="K10" s="148"/>
      <c r="L10" s="148"/>
      <c r="M10" s="148"/>
      <c r="N10" s="148"/>
      <c r="O10" s="148"/>
      <c r="P10" s="148"/>
      <c r="Q10" s="263"/>
      <c r="R10" s="77"/>
    </row>
    <row r="11" spans="1:18" s="24" customFormat="1" ht="15" customHeight="1" x14ac:dyDescent="0.25">
      <c r="A11" s="264"/>
      <c r="B11" s="148" t="s">
        <v>231</v>
      </c>
      <c r="C11" s="148"/>
      <c r="D11" s="148"/>
      <c r="E11" s="148"/>
      <c r="F11" s="148"/>
      <c r="G11" s="148"/>
      <c r="H11" s="148"/>
      <c r="I11" s="148"/>
      <c r="J11" s="148"/>
      <c r="K11" s="148"/>
      <c r="L11" s="148"/>
      <c r="M11" s="148"/>
      <c r="N11" s="148"/>
      <c r="O11" s="148"/>
      <c r="P11" s="148"/>
      <c r="Q11" s="263"/>
      <c r="R11" s="77"/>
    </row>
    <row r="12" spans="1:18" s="24" customFormat="1" ht="15" customHeight="1" x14ac:dyDescent="0.25">
      <c r="A12" s="264"/>
      <c r="B12" s="148" t="s">
        <v>232</v>
      </c>
      <c r="C12" s="148"/>
      <c r="D12" s="148"/>
      <c r="E12" s="148"/>
      <c r="F12" s="148"/>
      <c r="G12" s="148"/>
      <c r="H12" s="148"/>
      <c r="I12" s="148"/>
      <c r="J12" s="148"/>
      <c r="K12" s="148"/>
      <c r="L12" s="148"/>
      <c r="M12" s="148"/>
      <c r="N12" s="148"/>
      <c r="O12" s="148"/>
      <c r="P12" s="148"/>
      <c r="Q12" s="263"/>
      <c r="R12" s="77"/>
    </row>
    <row r="13" spans="1:18" s="24" customFormat="1" ht="4" customHeight="1" x14ac:dyDescent="0.25">
      <c r="A13" s="264"/>
      <c r="B13" s="148"/>
      <c r="C13" s="148"/>
      <c r="D13" s="148"/>
      <c r="E13" s="148"/>
      <c r="F13" s="148"/>
      <c r="G13" s="148"/>
      <c r="H13" s="148"/>
      <c r="I13" s="148"/>
      <c r="J13" s="148"/>
      <c r="K13" s="148"/>
      <c r="L13" s="148"/>
      <c r="M13" s="148"/>
      <c r="N13" s="148"/>
      <c r="O13" s="148"/>
      <c r="P13" s="148"/>
      <c r="Q13" s="263"/>
      <c r="R13" s="77"/>
    </row>
    <row r="14" spans="1:18" s="24" customFormat="1" ht="15" customHeight="1" x14ac:dyDescent="0.25">
      <c r="A14" s="264"/>
      <c r="B14" s="148" t="s">
        <v>233</v>
      </c>
      <c r="C14" s="148"/>
      <c r="D14" s="148"/>
      <c r="E14" s="148"/>
      <c r="F14" s="148"/>
      <c r="G14" s="148"/>
      <c r="H14" s="148"/>
      <c r="I14" s="148"/>
      <c r="J14" s="148"/>
      <c r="K14" s="148"/>
      <c r="L14" s="148"/>
      <c r="M14" s="148"/>
      <c r="N14" s="148"/>
      <c r="O14" s="148"/>
      <c r="P14" s="148"/>
      <c r="Q14" s="263"/>
      <c r="R14" s="77"/>
    </row>
    <row r="15" spans="1:18" s="24" customFormat="1" ht="15" customHeight="1" x14ac:dyDescent="0.25">
      <c r="A15" s="264"/>
      <c r="B15" s="148" t="s">
        <v>234</v>
      </c>
      <c r="C15" s="148"/>
      <c r="D15" s="148"/>
      <c r="E15" s="148"/>
      <c r="F15" s="148"/>
      <c r="G15" s="148"/>
      <c r="H15" s="148"/>
      <c r="I15" s="148"/>
      <c r="J15" s="148"/>
      <c r="K15" s="148"/>
      <c r="L15" s="148"/>
      <c r="M15" s="148"/>
      <c r="N15" s="148"/>
      <c r="O15" s="148"/>
      <c r="P15" s="148"/>
      <c r="Q15" s="263"/>
      <c r="R15" s="77"/>
    </row>
    <row r="16" spans="1:18" s="24" customFormat="1" ht="15" customHeight="1" x14ac:dyDescent="0.25">
      <c r="A16" s="264"/>
      <c r="B16" s="148" t="s">
        <v>235</v>
      </c>
      <c r="C16" s="148"/>
      <c r="D16" s="148"/>
      <c r="E16" s="148"/>
      <c r="F16" s="148"/>
      <c r="G16" s="148"/>
      <c r="H16" s="148"/>
      <c r="I16" s="148"/>
      <c r="J16" s="148"/>
      <c r="K16" s="148"/>
      <c r="L16" s="148"/>
      <c r="M16" s="148"/>
      <c r="N16" s="148"/>
      <c r="O16" s="148"/>
      <c r="P16" s="148"/>
      <c r="Q16" s="263"/>
      <c r="R16" s="77"/>
    </row>
    <row r="17" spans="1:18" s="24" customFormat="1" ht="4" customHeight="1" x14ac:dyDescent="0.25">
      <c r="A17" s="264"/>
      <c r="B17" s="148"/>
      <c r="C17" s="148"/>
      <c r="D17" s="148"/>
      <c r="E17" s="148"/>
      <c r="F17" s="148"/>
      <c r="G17" s="148"/>
      <c r="H17" s="148"/>
      <c r="I17" s="148"/>
      <c r="J17" s="148"/>
      <c r="K17" s="148"/>
      <c r="L17" s="148"/>
      <c r="M17" s="148"/>
      <c r="N17" s="148"/>
      <c r="O17" s="148"/>
      <c r="P17" s="148"/>
      <c r="Q17" s="263"/>
      <c r="R17" s="77"/>
    </row>
    <row r="18" spans="1:18" s="24" customFormat="1" ht="15" customHeight="1" x14ac:dyDescent="0.25">
      <c r="A18" s="264"/>
      <c r="B18" s="148" t="s">
        <v>236</v>
      </c>
      <c r="C18" s="148"/>
      <c r="D18" s="148"/>
      <c r="E18" s="148"/>
      <c r="F18" s="148"/>
      <c r="G18" s="148"/>
      <c r="H18" s="148"/>
      <c r="I18" s="148"/>
      <c r="J18" s="148"/>
      <c r="K18" s="148"/>
      <c r="L18" s="148"/>
      <c r="M18" s="148"/>
      <c r="N18" s="148"/>
      <c r="O18" s="148"/>
      <c r="P18" s="148"/>
      <c r="Q18" s="263"/>
      <c r="R18" s="77"/>
    </row>
    <row r="19" spans="1:18" s="24" customFormat="1" ht="15" customHeight="1" x14ac:dyDescent="0.25">
      <c r="A19" s="264"/>
      <c r="B19" s="148" t="s">
        <v>237</v>
      </c>
      <c r="C19" s="148"/>
      <c r="D19" s="148"/>
      <c r="E19" s="148"/>
      <c r="F19" s="148"/>
      <c r="G19" s="148"/>
      <c r="H19" s="148"/>
      <c r="I19" s="148"/>
      <c r="J19" s="148"/>
      <c r="K19" s="148"/>
      <c r="L19" s="148"/>
      <c r="M19" s="148"/>
      <c r="N19" s="148"/>
      <c r="O19" s="148"/>
      <c r="P19" s="148"/>
      <c r="Q19" s="263"/>
      <c r="R19" s="77"/>
    </row>
    <row r="20" spans="1:18" s="24" customFormat="1" ht="15" customHeight="1" x14ac:dyDescent="0.25">
      <c r="A20" s="264"/>
      <c r="B20" s="148" t="s">
        <v>238</v>
      </c>
      <c r="C20" s="148"/>
      <c r="D20" s="148"/>
      <c r="E20" s="148"/>
      <c r="F20" s="148"/>
      <c r="G20" s="148"/>
      <c r="H20" s="148"/>
      <c r="I20" s="148"/>
      <c r="J20" s="148"/>
      <c r="K20" s="148"/>
      <c r="L20" s="148"/>
      <c r="M20" s="148"/>
      <c r="N20" s="148"/>
      <c r="O20" s="148"/>
      <c r="P20" s="148"/>
      <c r="Q20" s="263"/>
      <c r="R20" s="77"/>
    </row>
    <row r="21" spans="1:18" s="24" customFormat="1" ht="4" customHeight="1" x14ac:dyDescent="0.25">
      <c r="A21" s="264"/>
      <c r="B21" s="148"/>
      <c r="C21" s="148"/>
      <c r="D21" s="148"/>
      <c r="E21" s="148"/>
      <c r="F21" s="148"/>
      <c r="G21" s="148"/>
      <c r="H21" s="148"/>
      <c r="I21" s="148"/>
      <c r="J21" s="148"/>
      <c r="K21" s="148"/>
      <c r="L21" s="148"/>
      <c r="M21" s="148"/>
      <c r="N21" s="148"/>
      <c r="O21" s="148"/>
      <c r="P21" s="148"/>
      <c r="Q21" s="263"/>
      <c r="R21" s="77"/>
    </row>
    <row r="22" spans="1:18" s="24" customFormat="1" ht="15" customHeight="1" x14ac:dyDescent="0.25">
      <c r="A22" s="264"/>
      <c r="B22" s="148" t="s">
        <v>239</v>
      </c>
      <c r="C22" s="148"/>
      <c r="D22" s="148"/>
      <c r="E22" s="148"/>
      <c r="F22" s="148"/>
      <c r="G22" s="148"/>
      <c r="H22" s="148"/>
      <c r="I22" s="148"/>
      <c r="J22" s="148"/>
      <c r="K22" s="148"/>
      <c r="L22" s="148"/>
      <c r="M22" s="148"/>
      <c r="N22" s="148"/>
      <c r="O22" s="148"/>
      <c r="P22" s="148"/>
      <c r="Q22" s="263"/>
      <c r="R22" s="77"/>
    </row>
    <row r="23" spans="1:18" s="24" customFormat="1" ht="15" customHeight="1" x14ac:dyDescent="0.25">
      <c r="A23" s="264"/>
      <c r="B23" s="148" t="s">
        <v>240</v>
      </c>
      <c r="C23" s="148"/>
      <c r="D23" s="148"/>
      <c r="E23" s="148"/>
      <c r="F23" s="148"/>
      <c r="G23" s="148"/>
      <c r="H23" s="148"/>
      <c r="I23" s="148"/>
      <c r="J23" s="148"/>
      <c r="K23" s="148"/>
      <c r="L23" s="148"/>
      <c r="M23" s="148"/>
      <c r="N23" s="148"/>
      <c r="O23" s="148"/>
      <c r="P23" s="148"/>
      <c r="Q23" s="263"/>
      <c r="R23" s="77"/>
    </row>
    <row r="24" spans="1:18" s="24" customFormat="1" ht="15" customHeight="1" x14ac:dyDescent="0.25">
      <c r="A24" s="264"/>
      <c r="B24" s="148" t="s">
        <v>241</v>
      </c>
      <c r="C24" s="148"/>
      <c r="D24" s="148"/>
      <c r="E24" s="148"/>
      <c r="F24" s="148"/>
      <c r="G24" s="148"/>
      <c r="H24" s="148"/>
      <c r="I24" s="148"/>
      <c r="J24" s="148"/>
      <c r="K24" s="148"/>
      <c r="L24" s="148"/>
      <c r="M24" s="148"/>
      <c r="N24" s="148"/>
      <c r="O24" s="148"/>
      <c r="P24" s="148"/>
      <c r="Q24" s="263"/>
      <c r="R24" s="77"/>
    </row>
    <row r="25" spans="1:18" s="24" customFormat="1" ht="4" customHeight="1" x14ac:dyDescent="0.25">
      <c r="A25" s="264"/>
      <c r="B25" s="148"/>
      <c r="C25" s="148"/>
      <c r="D25" s="148"/>
      <c r="E25" s="148"/>
      <c r="F25" s="148"/>
      <c r="G25" s="148"/>
      <c r="H25" s="148"/>
      <c r="I25" s="148"/>
      <c r="J25" s="148"/>
      <c r="K25" s="148"/>
      <c r="L25" s="148"/>
      <c r="M25" s="148"/>
      <c r="N25" s="148"/>
      <c r="O25" s="148"/>
      <c r="P25" s="148"/>
      <c r="Q25" s="263"/>
      <c r="R25" s="77"/>
    </row>
    <row r="26" spans="1:18" s="24" customFormat="1" ht="15" customHeight="1" x14ac:dyDescent="0.25">
      <c r="A26" s="264"/>
      <c r="B26" s="148" t="s">
        <v>242</v>
      </c>
      <c r="C26" s="148"/>
      <c r="D26" s="148"/>
      <c r="E26" s="148"/>
      <c r="F26" s="148"/>
      <c r="G26" s="148"/>
      <c r="H26" s="148"/>
      <c r="I26" s="148"/>
      <c r="J26" s="148"/>
      <c r="K26" s="148"/>
      <c r="L26" s="148"/>
      <c r="M26" s="148"/>
      <c r="N26" s="148"/>
      <c r="O26" s="148"/>
      <c r="P26" s="148"/>
      <c r="Q26" s="263"/>
      <c r="R26" s="77"/>
    </row>
    <row r="27" spans="1:18" s="24" customFormat="1" ht="15" customHeight="1" x14ac:dyDescent="0.25">
      <c r="A27" s="264"/>
      <c r="B27" s="148" t="s">
        <v>243</v>
      </c>
      <c r="C27" s="148"/>
      <c r="D27" s="148"/>
      <c r="E27" s="148"/>
      <c r="F27" s="148"/>
      <c r="G27" s="148"/>
      <c r="H27" s="148"/>
      <c r="I27" s="148"/>
      <c r="J27" s="148"/>
      <c r="K27" s="148"/>
      <c r="L27" s="148"/>
      <c r="M27" s="148"/>
      <c r="N27" s="148"/>
      <c r="O27" s="148"/>
      <c r="P27" s="148"/>
      <c r="Q27" s="263"/>
      <c r="R27" s="77"/>
    </row>
    <row r="28" spans="1:18" s="24" customFormat="1" ht="15" customHeight="1" x14ac:dyDescent="0.25">
      <c r="A28" s="264"/>
      <c r="B28" s="148" t="s">
        <v>244</v>
      </c>
      <c r="C28" s="148"/>
      <c r="D28" s="148"/>
      <c r="E28" s="148"/>
      <c r="F28" s="148"/>
      <c r="G28" s="148"/>
      <c r="H28" s="148"/>
      <c r="I28" s="148"/>
      <c r="J28" s="148"/>
      <c r="K28" s="148"/>
      <c r="L28" s="148"/>
      <c r="M28" s="148"/>
      <c r="N28" s="148"/>
      <c r="O28" s="148"/>
      <c r="P28" s="148"/>
      <c r="Q28" s="263"/>
      <c r="R28" s="77"/>
    </row>
    <row r="29" spans="1:18" s="24" customFormat="1" ht="15" customHeight="1" x14ac:dyDescent="0.25">
      <c r="A29" s="264"/>
      <c r="B29" s="148" t="s">
        <v>245</v>
      </c>
      <c r="C29" s="148"/>
      <c r="D29" s="148"/>
      <c r="E29" s="148"/>
      <c r="F29" s="148"/>
      <c r="G29" s="148"/>
      <c r="H29" s="148"/>
      <c r="I29" s="148"/>
      <c r="J29" s="148"/>
      <c r="K29" s="148"/>
      <c r="L29" s="148"/>
      <c r="M29" s="148"/>
      <c r="N29" s="148"/>
      <c r="O29" s="148"/>
      <c r="P29" s="148"/>
      <c r="Q29" s="263"/>
      <c r="R29" s="77"/>
    </row>
    <row r="30" spans="1:18" s="24" customFormat="1" ht="4" customHeight="1" x14ac:dyDescent="0.25">
      <c r="A30" s="264"/>
      <c r="B30" s="148"/>
      <c r="C30" s="148"/>
      <c r="D30" s="148"/>
      <c r="E30" s="148"/>
      <c r="F30" s="148"/>
      <c r="G30" s="148"/>
      <c r="H30" s="148"/>
      <c r="I30" s="148"/>
      <c r="J30" s="148"/>
      <c r="K30" s="148"/>
      <c r="L30" s="148"/>
      <c r="M30" s="148"/>
      <c r="N30" s="148"/>
      <c r="O30" s="148"/>
      <c r="P30" s="148"/>
      <c r="Q30" s="263"/>
      <c r="R30" s="77"/>
    </row>
    <row r="31" spans="1:18" s="24" customFormat="1" ht="15" customHeight="1" x14ac:dyDescent="0.25">
      <c r="A31" s="264"/>
      <c r="B31" s="148" t="s">
        <v>246</v>
      </c>
      <c r="C31" s="148"/>
      <c r="D31" s="148"/>
      <c r="E31" s="148"/>
      <c r="F31" s="148"/>
      <c r="G31" s="148"/>
      <c r="H31" s="148"/>
      <c r="I31" s="148"/>
      <c r="J31" s="148"/>
      <c r="K31" s="148"/>
      <c r="L31" s="148"/>
      <c r="M31" s="148"/>
      <c r="N31" s="148"/>
      <c r="O31" s="148"/>
      <c r="P31" s="148"/>
      <c r="Q31" s="263"/>
      <c r="R31" s="77"/>
    </row>
    <row r="32" spans="1:18" s="24" customFormat="1" ht="15" customHeight="1" x14ac:dyDescent="0.25">
      <c r="A32" s="264"/>
      <c r="B32" s="148" t="s">
        <v>247</v>
      </c>
      <c r="C32" s="148"/>
      <c r="D32" s="148"/>
      <c r="E32" s="148"/>
      <c r="F32" s="148"/>
      <c r="G32" s="148"/>
      <c r="H32" s="148"/>
      <c r="I32" s="148"/>
      <c r="J32" s="148"/>
      <c r="K32" s="148"/>
      <c r="L32" s="148"/>
      <c r="M32" s="148"/>
      <c r="N32" s="148"/>
      <c r="O32" s="148"/>
      <c r="P32" s="148"/>
      <c r="Q32" s="263"/>
      <c r="R32" s="77"/>
    </row>
    <row r="33" spans="1:18" s="24" customFormat="1" ht="4" customHeight="1" x14ac:dyDescent="0.25">
      <c r="A33" s="264"/>
      <c r="B33" s="148"/>
      <c r="C33" s="148"/>
      <c r="D33" s="148"/>
      <c r="E33" s="148"/>
      <c r="F33" s="148"/>
      <c r="G33" s="148"/>
      <c r="H33" s="148"/>
      <c r="I33" s="148"/>
      <c r="J33" s="148"/>
      <c r="K33" s="148"/>
      <c r="L33" s="148"/>
      <c r="M33" s="148"/>
      <c r="N33" s="148"/>
      <c r="O33" s="148"/>
      <c r="P33" s="148"/>
      <c r="Q33" s="263"/>
      <c r="R33" s="77"/>
    </row>
    <row r="34" spans="1:18" s="24" customFormat="1" ht="15" customHeight="1" x14ac:dyDescent="0.25">
      <c r="A34" s="264"/>
      <c r="B34" s="148" t="s">
        <v>248</v>
      </c>
      <c r="C34" s="148"/>
      <c r="D34" s="148"/>
      <c r="E34" s="148"/>
      <c r="F34" s="148"/>
      <c r="G34" s="148"/>
      <c r="H34" s="148"/>
      <c r="I34" s="148"/>
      <c r="J34" s="148"/>
      <c r="K34" s="148"/>
      <c r="L34" s="148"/>
      <c r="M34" s="148"/>
      <c r="N34" s="148"/>
      <c r="O34" s="148"/>
      <c r="P34" s="148"/>
      <c r="Q34" s="263"/>
      <c r="R34" s="77"/>
    </row>
    <row r="35" spans="1:18" s="24" customFormat="1" ht="15" customHeight="1" x14ac:dyDescent="0.25">
      <c r="A35" s="264"/>
      <c r="B35" s="148" t="s">
        <v>249</v>
      </c>
      <c r="C35" s="148"/>
      <c r="D35" s="148"/>
      <c r="E35" s="148"/>
      <c r="F35" s="148"/>
      <c r="G35" s="148"/>
      <c r="H35" s="148"/>
      <c r="I35" s="148"/>
      <c r="J35" s="148"/>
      <c r="K35" s="148"/>
      <c r="L35" s="148"/>
      <c r="M35" s="148"/>
      <c r="N35" s="148"/>
      <c r="O35" s="148"/>
      <c r="P35" s="148"/>
      <c r="Q35" s="263"/>
      <c r="R35" s="77"/>
    </row>
    <row r="36" spans="1:18" s="24" customFormat="1" ht="4" customHeight="1" x14ac:dyDescent="0.25">
      <c r="A36" s="264"/>
      <c r="B36" s="148"/>
      <c r="C36" s="148"/>
      <c r="D36" s="148"/>
      <c r="E36" s="148"/>
      <c r="F36" s="148"/>
      <c r="G36" s="148"/>
      <c r="H36" s="148"/>
      <c r="I36" s="148"/>
      <c r="J36" s="148"/>
      <c r="K36" s="148"/>
      <c r="L36" s="148"/>
      <c r="M36" s="148"/>
      <c r="N36" s="148"/>
      <c r="O36" s="148"/>
      <c r="P36" s="148"/>
      <c r="Q36" s="263"/>
      <c r="R36" s="77"/>
    </row>
    <row r="37" spans="1:18" s="24" customFormat="1" ht="15" customHeight="1" x14ac:dyDescent="0.25">
      <c r="A37" s="264"/>
      <c r="B37" s="148" t="s">
        <v>250</v>
      </c>
      <c r="C37" s="148"/>
      <c r="D37" s="148"/>
      <c r="E37" s="148"/>
      <c r="F37" s="148"/>
      <c r="G37" s="148"/>
      <c r="H37" s="148"/>
      <c r="I37" s="148"/>
      <c r="J37" s="148"/>
      <c r="K37" s="148"/>
      <c r="L37" s="148"/>
      <c r="M37" s="148"/>
      <c r="N37" s="148"/>
      <c r="O37" s="148"/>
      <c r="P37" s="148"/>
      <c r="Q37" s="263"/>
      <c r="R37" s="77"/>
    </row>
    <row r="38" spans="1:18" s="24" customFormat="1" ht="15" customHeight="1" x14ac:dyDescent="0.25">
      <c r="A38" s="264"/>
      <c r="B38" s="148" t="s">
        <v>251</v>
      </c>
      <c r="C38" s="148"/>
      <c r="D38" s="148"/>
      <c r="E38" s="148"/>
      <c r="F38" s="148"/>
      <c r="G38" s="148"/>
      <c r="H38" s="148"/>
      <c r="I38" s="148"/>
      <c r="J38" s="148"/>
      <c r="K38" s="148"/>
      <c r="L38" s="148"/>
      <c r="M38" s="148"/>
      <c r="N38" s="148"/>
      <c r="O38" s="148"/>
      <c r="P38" s="148"/>
      <c r="Q38" s="263"/>
      <c r="R38" s="77"/>
    </row>
    <row r="39" spans="1:18" s="24" customFormat="1" ht="4" customHeight="1" x14ac:dyDescent="0.25">
      <c r="A39" s="264"/>
      <c r="B39" s="148"/>
      <c r="C39" s="148"/>
      <c r="D39" s="148"/>
      <c r="E39" s="148"/>
      <c r="F39" s="148"/>
      <c r="G39" s="148"/>
      <c r="H39" s="148"/>
      <c r="I39" s="148"/>
      <c r="J39" s="148"/>
      <c r="K39" s="148"/>
      <c r="L39" s="148"/>
      <c r="M39" s="148"/>
      <c r="N39" s="148"/>
      <c r="O39" s="148"/>
      <c r="P39" s="148"/>
      <c r="Q39" s="263"/>
      <c r="R39" s="77"/>
    </row>
    <row r="40" spans="1:18" s="24" customFormat="1" ht="15" customHeight="1" x14ac:dyDescent="0.25">
      <c r="A40" s="264"/>
      <c r="B40" s="148" t="s">
        <v>252</v>
      </c>
      <c r="C40" s="148"/>
      <c r="D40" s="148"/>
      <c r="E40" s="148"/>
      <c r="F40" s="148"/>
      <c r="G40" s="148"/>
      <c r="H40" s="148"/>
      <c r="I40" s="148"/>
      <c r="J40" s="148"/>
      <c r="K40" s="148"/>
      <c r="L40" s="148"/>
      <c r="M40" s="148"/>
      <c r="N40" s="148"/>
      <c r="O40" s="148"/>
      <c r="P40" s="148"/>
      <c r="Q40" s="263"/>
      <c r="R40" s="77"/>
    </row>
    <row r="41" spans="1:18" s="24" customFormat="1" ht="4" customHeight="1" x14ac:dyDescent="0.25">
      <c r="A41" s="264"/>
      <c r="B41" s="148"/>
      <c r="C41" s="148"/>
      <c r="D41" s="148"/>
      <c r="E41" s="148"/>
      <c r="F41" s="148"/>
      <c r="G41" s="148"/>
      <c r="H41" s="148"/>
      <c r="I41" s="148"/>
      <c r="J41" s="148"/>
      <c r="K41" s="148"/>
      <c r="L41" s="148"/>
      <c r="M41" s="148"/>
      <c r="N41" s="148"/>
      <c r="O41" s="148"/>
      <c r="P41" s="148"/>
      <c r="Q41" s="263"/>
      <c r="R41" s="77"/>
    </row>
    <row r="42" spans="1:18" s="24" customFormat="1" ht="15" customHeight="1" x14ac:dyDescent="0.25">
      <c r="A42" s="264"/>
      <c r="B42" s="148" t="s">
        <v>253</v>
      </c>
      <c r="C42" s="148"/>
      <c r="D42" s="148"/>
      <c r="E42" s="148"/>
      <c r="F42" s="148"/>
      <c r="G42" s="148"/>
      <c r="H42" s="148"/>
      <c r="I42" s="148"/>
      <c r="J42" s="148"/>
      <c r="K42" s="148"/>
      <c r="L42" s="148"/>
      <c r="M42" s="148"/>
      <c r="N42" s="148"/>
      <c r="O42" s="148"/>
      <c r="P42" s="148"/>
      <c r="Q42" s="263"/>
      <c r="R42" s="77"/>
    </row>
    <row r="43" spans="1:18" s="24" customFormat="1" ht="15" customHeight="1" x14ac:dyDescent="0.25">
      <c r="A43" s="264"/>
      <c r="B43" s="148" t="s">
        <v>254</v>
      </c>
      <c r="C43" s="148"/>
      <c r="D43" s="148"/>
      <c r="E43" s="148"/>
      <c r="F43" s="148"/>
      <c r="G43" s="148"/>
      <c r="H43" s="148"/>
      <c r="I43" s="148"/>
      <c r="J43" s="148"/>
      <c r="K43" s="148"/>
      <c r="L43" s="148"/>
      <c r="M43" s="148"/>
      <c r="N43" s="148"/>
      <c r="O43" s="148"/>
      <c r="P43" s="148"/>
      <c r="Q43" s="263"/>
      <c r="R43" s="77"/>
    </row>
    <row r="44" spans="1:18" s="24" customFormat="1" ht="8.15" customHeight="1" x14ac:dyDescent="0.25">
      <c r="A44" s="265"/>
      <c r="B44" s="266"/>
      <c r="C44" s="266"/>
      <c r="D44" s="266"/>
      <c r="E44" s="266"/>
      <c r="F44" s="266"/>
      <c r="G44" s="266"/>
      <c r="H44" s="266"/>
      <c r="I44" s="266"/>
      <c r="J44" s="266"/>
      <c r="K44" s="266"/>
      <c r="L44" s="266"/>
      <c r="M44" s="266"/>
      <c r="N44" s="266"/>
      <c r="O44" s="266"/>
      <c r="P44" s="266"/>
      <c r="Q44" s="267"/>
      <c r="R44" s="77"/>
    </row>
    <row r="45" spans="1:18" s="24" customFormat="1" ht="12" customHeight="1" x14ac:dyDescent="0.25">
      <c r="R45" s="77"/>
    </row>
    <row r="46" spans="1:18" s="24" customFormat="1" ht="18" customHeight="1" x14ac:dyDescent="0.25">
      <c r="A46" s="258"/>
      <c r="B46" s="259" t="s">
        <v>255</v>
      </c>
      <c r="C46" s="260"/>
      <c r="D46" s="260"/>
      <c r="E46" s="260"/>
      <c r="F46" s="260"/>
      <c r="G46" s="260"/>
      <c r="H46" s="260"/>
      <c r="I46" s="260"/>
      <c r="J46" s="260"/>
      <c r="K46" s="260"/>
      <c r="L46" s="260"/>
      <c r="M46" s="260"/>
      <c r="N46" s="260"/>
      <c r="O46" s="260"/>
      <c r="P46" s="260"/>
      <c r="Q46" s="261"/>
      <c r="R46" s="77"/>
    </row>
    <row r="47" spans="1:18" s="25" customFormat="1" ht="18" customHeight="1" x14ac:dyDescent="0.25">
      <c r="A47" s="38"/>
      <c r="B47" s="268" t="s">
        <v>256</v>
      </c>
      <c r="C47" s="39"/>
      <c r="D47" s="39"/>
      <c r="E47" s="39"/>
      <c r="F47" s="39"/>
      <c r="G47" s="39"/>
      <c r="H47" s="39"/>
      <c r="I47" s="39"/>
      <c r="J47" s="39"/>
      <c r="K47" s="39"/>
      <c r="L47" s="39"/>
      <c r="M47" s="39"/>
      <c r="N47" s="39"/>
      <c r="O47" s="39"/>
      <c r="P47" s="39"/>
      <c r="Q47" s="40"/>
      <c r="R47" s="269"/>
    </row>
    <row r="48" spans="1:18" s="24" customFormat="1" ht="18" customHeight="1" x14ac:dyDescent="0.25">
      <c r="A48" s="96"/>
      <c r="B48" s="270" t="str">
        <f>IF('Seite 1 Allgemeine Angaben'!$C$26="","",'Seite 1 Allgemeine Angaben'!$C$26)</f>
        <v/>
      </c>
      <c r="C48" s="271"/>
      <c r="D48" s="271"/>
      <c r="E48" s="271"/>
      <c r="F48" s="271"/>
      <c r="G48" s="271"/>
      <c r="H48" s="271"/>
      <c r="I48" s="271"/>
      <c r="J48" s="271"/>
      <c r="K48" s="271"/>
      <c r="L48" s="271"/>
      <c r="M48" s="271"/>
      <c r="N48" s="271"/>
      <c r="O48" s="271"/>
      <c r="P48" s="272"/>
      <c r="Q48" s="97"/>
      <c r="R48" s="77"/>
    </row>
    <row r="49" spans="1:18" s="24" customFormat="1" ht="10" customHeight="1" x14ac:dyDescent="0.25">
      <c r="A49" s="96"/>
      <c r="B49" s="25"/>
      <c r="C49" s="25"/>
      <c r="D49" s="25"/>
      <c r="E49" s="25"/>
      <c r="F49" s="25"/>
      <c r="G49" s="25"/>
      <c r="H49" s="25"/>
      <c r="I49" s="25"/>
      <c r="J49" s="25"/>
      <c r="K49" s="25"/>
      <c r="L49" s="25"/>
      <c r="M49" s="25"/>
      <c r="N49" s="25"/>
      <c r="O49" s="25"/>
      <c r="P49" s="25"/>
      <c r="Q49" s="97"/>
      <c r="R49" s="77"/>
    </row>
    <row r="50" spans="1:18" s="24" customFormat="1" ht="18" customHeight="1" x14ac:dyDescent="0.25">
      <c r="A50" s="96"/>
      <c r="B50" s="25" t="s">
        <v>257</v>
      </c>
      <c r="C50" s="273"/>
      <c r="D50" s="273"/>
      <c r="E50" s="273"/>
      <c r="F50" s="273"/>
      <c r="G50" s="273"/>
      <c r="H50" s="273"/>
      <c r="I50" s="273"/>
      <c r="J50" s="273"/>
      <c r="K50" s="273"/>
      <c r="L50" s="273"/>
      <c r="M50" s="273"/>
      <c r="N50" s="273"/>
      <c r="O50" s="273"/>
      <c r="P50" s="273"/>
      <c r="Q50" s="97"/>
      <c r="R50" s="77"/>
    </row>
    <row r="51" spans="1:18" s="25" customFormat="1" ht="10" customHeight="1" x14ac:dyDescent="0.25">
      <c r="A51" s="96"/>
      <c r="B51" s="274" t="s">
        <v>258</v>
      </c>
      <c r="Q51" s="97"/>
      <c r="R51" s="269"/>
    </row>
    <row r="52" spans="1:18" s="24" customFormat="1" ht="18" customHeight="1" x14ac:dyDescent="0.25">
      <c r="A52" s="96"/>
      <c r="B52" s="25" t="s">
        <v>259</v>
      </c>
      <c r="C52" s="273"/>
      <c r="D52" s="273"/>
      <c r="E52" s="273"/>
      <c r="F52" s="273"/>
      <c r="G52" s="273"/>
      <c r="H52" s="273"/>
      <c r="I52" s="273"/>
      <c r="J52" s="273"/>
      <c r="K52" s="273"/>
      <c r="L52" s="273"/>
      <c r="M52" s="273"/>
      <c r="N52" s="273"/>
      <c r="O52" s="273"/>
      <c r="P52" s="273"/>
      <c r="Q52" s="97"/>
      <c r="R52" s="77"/>
    </row>
    <row r="53" spans="1:18" s="25" customFormat="1" ht="10" customHeight="1" x14ac:dyDescent="0.25">
      <c r="A53" s="96"/>
      <c r="B53" s="274" t="s">
        <v>258</v>
      </c>
      <c r="Q53" s="97"/>
      <c r="R53" s="269"/>
    </row>
    <row r="54" spans="1:18" s="24" customFormat="1" ht="18" customHeight="1" x14ac:dyDescent="0.25">
      <c r="A54" s="96"/>
      <c r="B54" s="25" t="s">
        <v>260</v>
      </c>
      <c r="C54" s="273"/>
      <c r="D54" s="273"/>
      <c r="E54" s="275"/>
      <c r="F54" s="273"/>
      <c r="G54" s="273"/>
      <c r="H54" s="273"/>
      <c r="I54" s="275"/>
      <c r="J54" s="273"/>
      <c r="K54" s="273"/>
      <c r="L54" s="273"/>
      <c r="M54" s="275"/>
      <c r="N54" s="273"/>
      <c r="O54" s="273"/>
      <c r="P54" s="273"/>
      <c r="Q54" s="97"/>
      <c r="R54" s="77"/>
    </row>
    <row r="55" spans="1:18" s="24" customFormat="1" ht="10" customHeight="1" x14ac:dyDescent="0.25">
      <c r="A55" s="96"/>
      <c r="B55" s="274" t="s">
        <v>261</v>
      </c>
      <c r="C55" s="25"/>
      <c r="D55" s="25"/>
      <c r="E55" s="25"/>
      <c r="F55" s="25"/>
      <c r="G55" s="25"/>
      <c r="H55" s="25"/>
      <c r="I55" s="25"/>
      <c r="J55" s="25"/>
      <c r="K55" s="25"/>
      <c r="L55" s="25"/>
      <c r="M55" s="25"/>
      <c r="N55" s="25"/>
      <c r="O55" s="25"/>
      <c r="P55" s="25"/>
      <c r="Q55" s="97"/>
      <c r="R55" s="77"/>
    </row>
    <row r="56" spans="1:18" s="24" customFormat="1" ht="10" customHeight="1" x14ac:dyDescent="0.25">
      <c r="A56" s="96"/>
      <c r="B56" s="274" t="s">
        <v>258</v>
      </c>
      <c r="C56" s="25"/>
      <c r="D56" s="25"/>
      <c r="E56" s="25"/>
      <c r="F56" s="25"/>
      <c r="G56" s="25"/>
      <c r="H56" s="25"/>
      <c r="I56" s="25"/>
      <c r="J56" s="25"/>
      <c r="K56" s="25"/>
      <c r="L56" s="25"/>
      <c r="M56" s="25"/>
      <c r="N56" s="25"/>
      <c r="O56" s="25"/>
      <c r="P56" s="25"/>
      <c r="Q56" s="97"/>
      <c r="R56" s="77"/>
    </row>
    <row r="57" spans="1:18" s="24" customFormat="1" ht="18" customHeight="1" x14ac:dyDescent="0.25">
      <c r="A57" s="96"/>
      <c r="B57" s="25" t="s">
        <v>262</v>
      </c>
      <c r="C57" s="273"/>
      <c r="D57" s="273"/>
      <c r="E57" s="273"/>
      <c r="F57" s="276" t="s">
        <v>263</v>
      </c>
      <c r="G57" s="273"/>
      <c r="H57" s="273"/>
      <c r="I57" s="273"/>
      <c r="J57" s="276" t="s">
        <v>263</v>
      </c>
      <c r="K57" s="273"/>
      <c r="L57" s="273"/>
      <c r="M57" s="273"/>
      <c r="N57" s="273"/>
      <c r="O57" s="273"/>
      <c r="P57" s="275"/>
      <c r="Q57" s="97"/>
      <c r="R57" s="77"/>
    </row>
    <row r="58" spans="1:18" s="25" customFormat="1" ht="10" customHeight="1" x14ac:dyDescent="0.25">
      <c r="A58" s="96"/>
      <c r="Q58" s="97"/>
      <c r="R58" s="77"/>
    </row>
    <row r="59" spans="1:18" s="25" customFormat="1" ht="12" customHeight="1" x14ac:dyDescent="0.25">
      <c r="A59" s="96"/>
      <c r="B59" s="25" t="s">
        <v>264</v>
      </c>
      <c r="Q59" s="97"/>
      <c r="R59" s="77"/>
    </row>
    <row r="60" spans="1:18" s="25" customFormat="1" ht="18" customHeight="1" x14ac:dyDescent="0.25">
      <c r="A60" s="96"/>
      <c r="B60" s="277" t="s">
        <v>265</v>
      </c>
      <c r="K60" s="278" t="s">
        <v>33</v>
      </c>
      <c r="L60" s="279"/>
      <c r="N60" s="278" t="s">
        <v>34</v>
      </c>
      <c r="O60" s="279"/>
      <c r="Q60" s="97"/>
      <c r="R60" s="280">
        <v>0</v>
      </c>
    </row>
    <row r="61" spans="1:18" s="25" customFormat="1" ht="4" customHeight="1" x14ac:dyDescent="0.25">
      <c r="A61" s="96"/>
      <c r="Q61" s="97"/>
      <c r="R61" s="77"/>
    </row>
    <row r="62" spans="1:18" s="25" customFormat="1" ht="15" customHeight="1" x14ac:dyDescent="0.25">
      <c r="A62" s="96"/>
      <c r="B62" s="274" t="str">
        <f>IF(R60=1,"Bitte füllen Sie nachfolgende Punkte aus!","")</f>
        <v/>
      </c>
      <c r="Q62" s="97"/>
      <c r="R62" s="77"/>
    </row>
    <row r="63" spans="1:18" s="25" customFormat="1" ht="4" customHeight="1" x14ac:dyDescent="0.25">
      <c r="A63" s="60"/>
      <c r="B63" s="61"/>
      <c r="C63" s="61"/>
      <c r="D63" s="61"/>
      <c r="E63" s="61"/>
      <c r="F63" s="61"/>
      <c r="G63" s="61"/>
      <c r="H63" s="61"/>
      <c r="I63" s="61"/>
      <c r="J63" s="61"/>
      <c r="K63" s="61"/>
      <c r="L63" s="61"/>
      <c r="M63" s="61"/>
      <c r="N63" s="61"/>
      <c r="O63" s="61"/>
      <c r="P63" s="61"/>
      <c r="Q63" s="62"/>
      <c r="R63" s="77"/>
    </row>
  </sheetData>
  <sheetProtection password="E8E7" sheet="1" objects="1" scenarios="1" selectLockedCells="1" autoFilter="0"/>
  <dataValidations count="1">
    <dataValidation type="whole" allowBlank="1" showErrorMessage="1" errorTitle="Ergebnis" error="Bitte geben Sie nur ganze Zahlen zwischen 0 und 9 an!" sqref="C52:P52 C50:P50 C54:D54 F54:H54 J54:L54 N54:P54 C57:E57 G57:I57 K57:O57">
      <formula1>0</formula1>
      <formula2>9</formula2>
    </dataValidation>
  </dataValidations>
  <pageMargins left="0.59055118110236227" right="0.19685039370078741" top="0.19685039370078741" bottom="0.19685039370078741" header="0.19685039370078741" footer="0.19685039370078741"/>
  <pageSetup paperSize="9" orientation="portrait" useFirstPageNumber="1" r:id="rId1"/>
  <headerFooter>
    <oddFooter>&amp;L&amp;A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6081" r:id="rId4" name="Option Button 1">
              <controlPr defaultSize="0" autoFill="0" autoLine="0" autoPict="0" altText="ja">
                <anchor moveWithCells="1">
                  <from>
                    <xdr:col>10</xdr:col>
                    <xdr:colOff>12700</xdr:colOff>
                    <xdr:row>59</xdr:row>
                    <xdr:rowOff>12700</xdr:rowOff>
                  </from>
                  <to>
                    <xdr:col>12</xdr:col>
                    <xdr:colOff>0</xdr:colOff>
                    <xdr:row>60</xdr:row>
                    <xdr:rowOff>0</xdr:rowOff>
                  </to>
                </anchor>
              </controlPr>
            </control>
          </mc:Choice>
        </mc:AlternateContent>
        <mc:AlternateContent xmlns:mc="http://schemas.openxmlformats.org/markup-compatibility/2006">
          <mc:Choice Requires="x14">
            <control shapeId="46082" r:id="rId5" name="Option Button 2">
              <controlPr defaultSize="0" autoFill="0" autoLine="0" autoPict="0" altText="nein">
                <anchor moveWithCells="1">
                  <from>
                    <xdr:col>13</xdr:col>
                    <xdr:colOff>12700</xdr:colOff>
                    <xdr:row>59</xdr:row>
                    <xdr:rowOff>12700</xdr:rowOff>
                  </from>
                  <to>
                    <xdr:col>15</xdr:col>
                    <xdr:colOff>0</xdr:colOff>
                    <xdr:row>60</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23</vt:i4>
      </vt:variant>
    </vt:vector>
  </HeadingPairs>
  <TitlesOfParts>
    <vt:vector size="37" baseType="lpstr">
      <vt:lpstr>Änderungsdoku</vt:lpstr>
      <vt:lpstr>Seite 1 Allgemeine Angaben</vt:lpstr>
      <vt:lpstr>Seite 2 Angaben Antragsteller</vt:lpstr>
      <vt:lpstr>Seite 3 Kulturen | Risiken</vt:lpstr>
      <vt:lpstr>Seite 4 Zuschussberechnung</vt:lpstr>
      <vt:lpstr>Seite 5 Anlagen</vt:lpstr>
      <vt:lpstr>Seite 6 Erklärungen I</vt:lpstr>
      <vt:lpstr>Seite 7 Erklärungen II</vt:lpstr>
      <vt:lpstr>Anlage 5 | Seite 1</vt:lpstr>
      <vt:lpstr>Anlage 5 | Seite 2</vt:lpstr>
      <vt:lpstr>Anlage 5 | Seite 3</vt:lpstr>
      <vt:lpstr>Transparenz</vt:lpstr>
      <vt:lpstr>Hinweis § 264 StGB</vt:lpstr>
      <vt:lpstr>Kataloge</vt:lpstr>
      <vt:lpstr>Änderungsdoku!Druckbereich</vt:lpstr>
      <vt:lpstr>'Anlage 5 | Seite 1'!Druckbereich</vt:lpstr>
      <vt:lpstr>'Anlage 5 | Seite 2'!Druckbereich</vt:lpstr>
      <vt:lpstr>'Anlage 5 | Seite 3'!Druckbereich</vt:lpstr>
      <vt:lpstr>'Hinweis § 264 StGB'!Druckbereich</vt:lpstr>
      <vt:lpstr>'Seite 1 Allgemeine Angaben'!Druckbereich</vt:lpstr>
      <vt:lpstr>'Seite 2 Angaben Antragsteller'!Druckbereich</vt:lpstr>
      <vt:lpstr>'Seite 4 Zuschussberechnung'!Druckbereich</vt:lpstr>
      <vt:lpstr>'Seite 5 Anlagen'!Druckbereich</vt:lpstr>
      <vt:lpstr>'Seite 6 Erklärungen I'!Druckbereich</vt:lpstr>
      <vt:lpstr>'Seite 7 Erklärungen II'!Druckbereich</vt:lpstr>
      <vt:lpstr>Transparenz!Druckbereich</vt:lpstr>
      <vt:lpstr>Änderungsdoku!Drucktitel</vt:lpstr>
      <vt:lpstr>'Seite 3 Kulturen | Risiken'!Drucktitel</vt:lpstr>
      <vt:lpstr>Ergebnis</vt:lpstr>
      <vt:lpstr>Gemüse</vt:lpstr>
      <vt:lpstr>Heilpflanzen</vt:lpstr>
      <vt:lpstr>Hopfen</vt:lpstr>
      <vt:lpstr>Kulturgruppe</vt:lpstr>
      <vt:lpstr>Obst</vt:lpstr>
      <vt:lpstr>Tochterunternehmen</vt:lpstr>
      <vt:lpstr>Versicherung</vt:lpstr>
      <vt:lpstr>Wein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 Wessel</dc:creator>
  <cp:lastModifiedBy>Angela Wessel</cp:lastModifiedBy>
  <cp:lastPrinted>2023-11-28T11:04:07Z</cp:lastPrinted>
  <dcterms:created xsi:type="dcterms:W3CDTF">2023-03-08T08:44:42Z</dcterms:created>
  <dcterms:modified xsi:type="dcterms:W3CDTF">2023-12-04T09:40:53Z</dcterms:modified>
</cp:coreProperties>
</file>